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justiceuk.sharepoint.com/sites/yjbBusinessIntelligenceandInsights/Statistics and Analysis/Annual Statistics/000 25 - YJ Stats 24-25/Ch 6 - Remand/"/>
    </mc:Choice>
  </mc:AlternateContent>
  <xr:revisionPtr revIDLastSave="465" documentId="8_{4A449055-497C-9A41-A478-A3489989D7BD}" xr6:coauthVersionLast="47" xr6:coauthVersionMax="47" xr10:uidLastSave="{E07E1456-9CF0-472B-92B4-8DBD2CCA059A}"/>
  <bookViews>
    <workbookView xWindow="-120" yWindow="-120" windowWidth="29040" windowHeight="15720" activeTab="8" xr2:uid="{00000000-000D-0000-FFFF-FFFF00000000}"/>
  </bookViews>
  <sheets>
    <sheet name="Cover" sheetId="1" r:id="rId1"/>
    <sheet name="Notes" sheetId="2" r:id="rId2"/>
    <sheet name="6.1" sheetId="3" r:id="rId3"/>
    <sheet name="6.2" sheetId="4" r:id="rId4"/>
    <sheet name="6.3" sheetId="5" r:id="rId5"/>
    <sheet name="6.4" sheetId="6" r:id="rId6"/>
    <sheet name="6.5" sheetId="7" r:id="rId7"/>
    <sheet name="6.6" sheetId="8" r:id="rId8"/>
    <sheet name="6.7" sheetId="9" r:id="rId9"/>
  </sheets>
  <definedNames>
    <definedName name="Slicer_category">#N/A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9" i="3" l="1"/>
  <c r="J39" i="8"/>
  <c r="N15" i="5"/>
  <c r="P18" i="5"/>
  <c r="N9" i="5"/>
  <c r="M17" i="5"/>
  <c r="N18" i="5" s="1"/>
  <c r="N17" i="5"/>
  <c r="N12" i="5"/>
  <c r="M22" i="5"/>
  <c r="O21" i="5"/>
  <c r="J21" i="3"/>
  <c r="K13" i="3"/>
  <c r="K14" i="3"/>
  <c r="K15" i="3"/>
  <c r="K16" i="3"/>
  <c r="K17" i="3"/>
  <c r="K18" i="3"/>
  <c r="K19" i="3"/>
  <c r="K20" i="3"/>
  <c r="K21" i="3"/>
  <c r="H13" i="3"/>
  <c r="H14" i="3"/>
  <c r="H15" i="3"/>
  <c r="H16" i="3"/>
  <c r="H17" i="3"/>
  <c r="H18" i="3"/>
  <c r="H19" i="3"/>
  <c r="H20" i="3"/>
  <c r="H21" i="3"/>
  <c r="H7" i="4" l="1"/>
  <c r="O6" i="5"/>
  <c r="O7" i="5"/>
  <c r="O8" i="5"/>
  <c r="O9" i="5"/>
  <c r="O10" i="5"/>
  <c r="O11" i="5"/>
  <c r="O12" i="5"/>
  <c r="O13" i="5"/>
  <c r="O14" i="5"/>
  <c r="O15" i="5"/>
  <c r="O16" i="5"/>
  <c r="O17" i="5"/>
  <c r="O18" i="5"/>
  <c r="O20" i="5"/>
  <c r="J40" i="8" l="1"/>
  <c r="J41" i="8"/>
  <c r="J42" i="8"/>
  <c r="J43" i="8"/>
  <c r="J44" i="8"/>
  <c r="J45" i="8"/>
  <c r="J33" i="8"/>
  <c r="J34" i="8"/>
  <c r="J35" i="8"/>
  <c r="J36" i="8"/>
  <c r="J37" i="8"/>
  <c r="J38" i="8"/>
  <c r="J32" i="8"/>
  <c r="J28" i="8"/>
  <c r="J29" i="8"/>
  <c r="J30" i="8"/>
  <c r="J31" i="8"/>
  <c r="J26" i="8"/>
  <c r="J27" i="8"/>
  <c r="J25" i="8"/>
  <c r="C12" i="7"/>
  <c r="C11" i="7"/>
  <c r="C10" i="7"/>
  <c r="C9" i="7"/>
  <c r="C8" i="7"/>
  <c r="C7" i="7"/>
  <c r="C6" i="7"/>
  <c r="C5" i="7"/>
  <c r="C4" i="7"/>
  <c r="I13" i="4" l="1"/>
  <c r="I12" i="4"/>
  <c r="I11" i="4"/>
  <c r="I10" i="4"/>
  <c r="I9" i="4"/>
  <c r="I8" i="4"/>
  <c r="I7" i="4"/>
  <c r="I6" i="4"/>
  <c r="I5" i="4"/>
  <c r="C13" i="3"/>
  <c r="N15" i="3" l="1"/>
  <c r="F21" i="3"/>
  <c r="J13" i="4"/>
  <c r="J12" i="4"/>
  <c r="J11" i="4"/>
  <c r="J10" i="4"/>
  <c r="J9" i="4"/>
  <c r="J8" i="4"/>
  <c r="J7" i="4"/>
  <c r="J6" i="4"/>
  <c r="J5" i="4"/>
  <c r="H13" i="4"/>
  <c r="H12" i="4"/>
  <c r="H11" i="4"/>
  <c r="C8" i="6"/>
  <c r="C7" i="6"/>
  <c r="C6" i="6"/>
  <c r="C5" i="6"/>
  <c r="P21" i="5"/>
  <c r="P19" i="5"/>
  <c r="P16" i="5"/>
  <c r="P15" i="5"/>
  <c r="P14" i="5"/>
  <c r="P13" i="5"/>
  <c r="N13" i="5"/>
  <c r="P12" i="5"/>
  <c r="P11" i="5"/>
  <c r="N11" i="5"/>
  <c r="P10" i="5"/>
  <c r="N10" i="5"/>
  <c r="P9" i="5"/>
  <c r="P8" i="5"/>
  <c r="N8" i="5"/>
  <c r="P7" i="5"/>
  <c r="N7" i="5"/>
  <c r="P6" i="5"/>
  <c r="N6" i="5"/>
  <c r="G21" i="3"/>
  <c r="N20" i="3"/>
  <c r="M20" i="3"/>
  <c r="L20" i="3"/>
  <c r="J20" i="3"/>
  <c r="I20" i="3"/>
  <c r="G20" i="3"/>
  <c r="F20" i="3"/>
  <c r="E20" i="3"/>
  <c r="D20" i="3"/>
  <c r="C20" i="3"/>
  <c r="N19" i="3"/>
  <c r="M19" i="3"/>
  <c r="L19" i="3"/>
  <c r="J19" i="3"/>
  <c r="I19" i="3"/>
  <c r="G19" i="3"/>
  <c r="F19" i="3"/>
  <c r="E19" i="3"/>
  <c r="D19" i="3"/>
  <c r="N18" i="3"/>
  <c r="M18" i="3"/>
  <c r="L18" i="3"/>
  <c r="J18" i="3"/>
  <c r="I18" i="3"/>
  <c r="G18" i="3"/>
  <c r="F18" i="3"/>
  <c r="E18" i="3"/>
  <c r="D18" i="3"/>
  <c r="C18" i="3"/>
  <c r="N17" i="3"/>
  <c r="M17" i="3"/>
  <c r="L17" i="3"/>
  <c r="J17" i="3"/>
  <c r="I17" i="3"/>
  <c r="G17" i="3"/>
  <c r="F17" i="3"/>
  <c r="E17" i="3"/>
  <c r="D17" i="3"/>
  <c r="C17" i="3"/>
  <c r="N16" i="3"/>
  <c r="M16" i="3"/>
  <c r="L16" i="3"/>
  <c r="J16" i="3"/>
  <c r="I16" i="3"/>
  <c r="G16" i="3"/>
  <c r="F16" i="3"/>
  <c r="E16" i="3"/>
  <c r="D16" i="3"/>
  <c r="C16" i="3"/>
  <c r="G15" i="3"/>
  <c r="E15" i="3"/>
  <c r="N14" i="3"/>
  <c r="M14" i="3"/>
  <c r="L14" i="3"/>
  <c r="J14" i="3"/>
  <c r="I14" i="3"/>
  <c r="G14" i="3"/>
  <c r="F14" i="3"/>
  <c r="E14" i="3"/>
  <c r="D14" i="3"/>
  <c r="C14" i="3"/>
  <c r="N13" i="3"/>
  <c r="M13" i="3"/>
  <c r="L13" i="3"/>
  <c r="J13" i="3"/>
  <c r="I13" i="3"/>
  <c r="G13" i="3"/>
  <c r="F13" i="3"/>
  <c r="E13" i="3"/>
  <c r="D13" i="3"/>
  <c r="I21" i="3" l="1"/>
  <c r="L21" i="3"/>
  <c r="C21" i="3"/>
  <c r="M21" i="3"/>
  <c r="D21" i="3"/>
  <c r="N21" i="3"/>
  <c r="E21" i="3"/>
  <c r="F15" i="3"/>
  <c r="I15" i="3"/>
  <c r="J15" i="3"/>
  <c r="L15" i="3"/>
  <c r="C15" i="3"/>
  <c r="M15" i="3"/>
  <c r="D15" i="3"/>
  <c r="N20" i="5"/>
  <c r="P20" i="5"/>
  <c r="N14" i="5"/>
  <c r="N16" i="5"/>
  <c r="P17" i="5"/>
</calcChain>
</file>

<file path=xl/sharedStrings.xml><?xml version="1.0" encoding="utf-8"?>
<sst xmlns="http://schemas.openxmlformats.org/spreadsheetml/2006/main" count="398" uniqueCount="179">
  <si>
    <t>Chapter 6: Use of remand for children</t>
  </si>
  <si>
    <t>Table number</t>
  </si>
  <si>
    <t>Title</t>
  </si>
  <si>
    <t>Remand episodes</t>
  </si>
  <si>
    <t>Table 6.1</t>
  </si>
  <si>
    <t>Table 6.2</t>
  </si>
  <si>
    <t>Population in custody on remand</t>
  </si>
  <si>
    <t>Table 6.3</t>
  </si>
  <si>
    <t>Table 6.4</t>
  </si>
  <si>
    <t>Table 6.5</t>
  </si>
  <si>
    <t>Outcomes for children following remand</t>
  </si>
  <si>
    <t>Table 6.6</t>
  </si>
  <si>
    <t>Table 6.7</t>
  </si>
  <si>
    <t>Sources:</t>
  </si>
  <si>
    <t>Bespoke analysis of Youth Justice Application Framwork (YJAF)</t>
  </si>
  <si>
    <t>Bespoke analysis of the Court Proceedings Database</t>
  </si>
  <si>
    <t>Notes</t>
  </si>
  <si>
    <t>Note Number</t>
  </si>
  <si>
    <t>Note text</t>
  </si>
  <si>
    <t>The table presents the number of remand decisions made. Only the most restrictive remand decision applied during the course of the court proceeding is presented in this chapter. Where a child was given more than one remand decision during the court process, only the most restrictive is shown. For example, if a child was given unconditional bail and then conditional bail during the court proceeding leading to sentencing then the conditional bail would be counted as it is the most restrictive remand decision given.</t>
  </si>
  <si>
    <t xml:space="preserve">All sentencing occasions are included, regardless of whether the child received a substantive outcome or not. </t>
  </si>
  <si>
    <t>Excludes those whose ethnicity was unknown</t>
  </si>
  <si>
    <t xml:space="preserve">Includes those whose ethnicity was unknown. </t>
  </si>
  <si>
    <t>In the Q2 2023 Criminal Justice System Statistics publication, work was undertaken to develop the processing of criminal court sentencing data and deliver a more modern and reliable pipeline for figures on prosecutions, convictions, sentencing and remand. As a result, figures were revised from 2017 onwards. While trends across the series remain reliable, we ask users to consult the technical guide and detailed technical appendix to understand where differences in figures between 2016 and 2017 may be a result of the changes in processing.</t>
  </si>
  <si>
    <t>This table excludes those young people who failed to appear and those who were committed by magistrates for trial or sentence at the Crown Court.</t>
  </si>
  <si>
    <t>Including those remanded in custody at any stage of proceedings at magistrates' courts or at the Crown Court who may also have been given bail or not been remanded at some stage of those proceedings. The figures are based on the highest remand status given to a defendant throughout proceedings.  If bail is given to a defendant at one point during proceedings and custody at another point in proceedings, then the remand status reported for that particular defendant will be remanded in custody.</t>
  </si>
  <si>
    <t>The figures can in some cases include more than one remand decision for an individual young person, should a young person be re-arrested, prosecuted and remanded for another offence on a different occasion in that year.</t>
  </si>
  <si>
    <t>Every effort is made to ensure that the figures presented are accurate and complete. However, it is important to note that these data have been extracted from large administrative data systems generated by the courts. As a consequence, care should be taken to ensure data collection processes and their inevitable limitations are taken into account when those data are used.</t>
  </si>
  <si>
    <t xml:space="preserve">At magistrates' court, outcomes include proceedings discontinued, withdrawn, discharged or dismissed. At Crown court, outcomes include acquitted and not tried. </t>
  </si>
  <si>
    <t>Other sentence outcomes include suspended sentences, compensation, fines, absolute discharge, conditional discharge and otherwise dealt with.</t>
  </si>
  <si>
    <t xml:space="preserve">Caution should be used interpreting the estimates for remands to derive total aggregate remand status for the Crown Court and magistrates' court in any given year. Children who have a remand decision made at both the Crown Court and magistrates' court would be counted twice in totals, as the figures for each court type only reflect the defendants’ remand decisions at that court. The figures for each court type can also in some cases include more than one remand decision for an individual child, should a defendant be re-arrested, prosecuted and remanded for another offence on a different occasion in that year. </t>
  </si>
  <si>
    <t>Figures for the year ending March 2021 may be affected by COVID-19 restrictions on court proceedings.</t>
  </si>
  <si>
    <t>Ethnicity is based on the 2021 Census self-identified 19+1 classification, collated into 5+1 groups.</t>
  </si>
  <si>
    <t>This worksheet contains one table. Some cells refer to notes that can be found on the notes worksheet.</t>
  </si>
  <si>
    <t>Remand group</t>
  </si>
  <si>
    <t>Remand type</t>
  </si>
  <si>
    <t>Asian</t>
  </si>
  <si>
    <t>Black</t>
  </si>
  <si>
    <t>Mixed</t>
  </si>
  <si>
    <t>Other</t>
  </si>
  <si>
    <t>White</t>
  </si>
  <si>
    <t>Girls</t>
  </si>
  <si>
    <t>Boys</t>
  </si>
  <si>
    <t>Aged 10 to 14</t>
  </si>
  <si>
    <t>Aged 15 to 17</t>
  </si>
  <si>
    <t>Total 
[note 6]</t>
  </si>
  <si>
    <t>Number bail remand</t>
  </si>
  <si>
    <t>Unconditional Bail</t>
  </si>
  <si>
    <t>Conditional Bail</t>
  </si>
  <si>
    <t>Total number bail reamands</t>
  </si>
  <si>
    <t>Total bail remands</t>
  </si>
  <si>
    <t>Number community remand with intervention</t>
  </si>
  <si>
    <t>Bail Supervision and Support</t>
  </si>
  <si>
    <t>ISS Bail</t>
  </si>
  <si>
    <t>Remand to Local Authority Accommodation</t>
  </si>
  <si>
    <t>Total number community remand with intervention</t>
  </si>
  <si>
    <t>Total community remands with intervention</t>
  </si>
  <si>
    <t>Remand to Youth Detention Accommodation</t>
  </si>
  <si>
    <t>Total remand episodes</t>
  </si>
  <si>
    <t>Proportion bail remands [note 5]</t>
  </si>
  <si>
    <t>..</t>
  </si>
  <si>
    <t>Total proportion bail remands [note 5]</t>
  </si>
  <si>
    <t>Proportion community remand with intervention [note 5]</t>
  </si>
  <si>
    <t>Total proportion community remand with intervention [note 5]</t>
  </si>
  <si>
    <t>Proportion remand to Youth Detention Accommodation [note 5]</t>
  </si>
  <si>
    <t>Proportion total remand [note 5]</t>
  </si>
  <si>
    <t>Total remands</t>
  </si>
  <si>
    <t>This worksheet contains one table.</t>
  </si>
  <si>
    <t>Some cells have no available data. ".." = Not available.</t>
  </si>
  <si>
    <t>2019</t>
  </si>
  <si>
    <t>2020</t>
  </si>
  <si>
    <t>2021</t>
  </si>
  <si>
    <t>2022</t>
  </si>
  <si>
    <t>2023</t>
  </si>
  <si>
    <t>Bail remand</t>
  </si>
  <si>
    <t>Total bail remand</t>
  </si>
  <si>
    <t>Community remand with intervention</t>
  </si>
  <si>
    <t>Total community remand with intervention</t>
  </si>
  <si>
    <t>Youth Detention Accommodation remand</t>
  </si>
  <si>
    <t>Total</t>
  </si>
  <si>
    <t>This worksheet contains one table. Some cells refer to notes, which can be found in the notes worksheet.</t>
  </si>
  <si>
    <t>Share on remand refers to percentage point different</t>
  </si>
  <si>
    <t>Some cells have no available data. ".." = Not available</t>
  </si>
  <si>
    <t>Demographic group</t>
  </si>
  <si>
    <t>Demographic characteristic</t>
  </si>
  <si>
    <t>2015</t>
  </si>
  <si>
    <t>2016</t>
  </si>
  <si>
    <t>2017</t>
  </si>
  <si>
    <t>2018</t>
  </si>
  <si>
    <t>Age</t>
  </si>
  <si>
    <t>Aged 15</t>
  </si>
  <si>
    <t>Aged 16</t>
  </si>
  <si>
    <t>Aged 17</t>
  </si>
  <si>
    <t>Total age</t>
  </si>
  <si>
    <t>Sex</t>
  </si>
  <si>
    <t>Total sex</t>
  </si>
  <si>
    <t>Ethnicity</t>
  </si>
  <si>
    <t>Asian and Other</t>
  </si>
  <si>
    <t>Ethnic minority groups</t>
  </si>
  <si>
    <t>Unknown</t>
  </si>
  <si>
    <t>Total ethnicity</t>
  </si>
  <si>
    <t>Total [note 6]</t>
  </si>
  <si>
    <t>Total population</t>
  </si>
  <si>
    <t>Total population in custody (under 18)</t>
  </si>
  <si>
    <t>Share on remand</t>
  </si>
  <si>
    <t>Table 6.4: Monthly average custodial population of children remanded to youth detention accommodation,</t>
  </si>
  <si>
    <t>Sector</t>
  </si>
  <si>
    <t>Average population in custody</t>
  </si>
  <si>
    <t>Share of population</t>
  </si>
  <si>
    <t>Secure Children's Homes</t>
  </si>
  <si>
    <t>Secure Training Centres</t>
  </si>
  <si>
    <t>Young Offender Institutions</t>
  </si>
  <si>
    <t>Thiw worksheet contains one table. Some cells refer to notes, which can be found in the notes worksheet.</t>
  </si>
  <si>
    <t>Offence group</t>
  </si>
  <si>
    <t>Drugs</t>
  </si>
  <si>
    <t>Robbery</t>
  </si>
  <si>
    <t xml:space="preserve">This worksheet contains one table. Some cells refer to notes, which can be found in the notes worksheet. </t>
  </si>
  <si>
    <t>Breakdown and Court</t>
  </si>
  <si>
    <t>Outcome</t>
  </si>
  <si>
    <t>2021 [note 18]</t>
  </si>
  <si>
    <t>Number Magistrates' court</t>
  </si>
  <si>
    <t>Acquitted, dismissed, not proceeded against etc. [note 15]</t>
  </si>
  <si>
    <t>Immediate custody</t>
  </si>
  <si>
    <t>Non-custodial sentence: Total</t>
  </si>
  <si>
    <t>Non-custodial sentence: Community sentence</t>
  </si>
  <si>
    <t>Non-custodial sentence: Other sentence [note 16]</t>
  </si>
  <si>
    <t>Disposal not known</t>
  </si>
  <si>
    <t>Other disposal without conviction</t>
  </si>
  <si>
    <t>Number Crown Court</t>
  </si>
  <si>
    <t>Number all courts [note 17]</t>
  </si>
  <si>
    <t>Proportion Magistrates' court</t>
  </si>
  <si>
    <t>Non-custodial sentence: Total [note 13]</t>
  </si>
  <si>
    <t>Proportion Crown Court</t>
  </si>
  <si>
    <t>Proportion all courts</t>
  </si>
  <si>
    <t>Court</t>
  </si>
  <si>
    <t xml:space="preserve">Ethnic minority </t>
  </si>
  <si>
    <t>Not stated</t>
  </si>
  <si>
    <t>All ethnic groups [note 6]</t>
  </si>
  <si>
    <t>Number Crown court</t>
  </si>
  <si>
    <t>Proportion Magistrates' court [note 5]</t>
  </si>
  <si>
    <t>Proportion Crown court [note 5]</t>
  </si>
  <si>
    <t>Proportion all courts [note 5]</t>
  </si>
  <si>
    <t>2024</t>
  </si>
  <si>
    <t>This worksheet contains one table and refers to notes throughout chapter 6 supplementery tables</t>
  </si>
  <si>
    <t>Number and proportions of remands by type given by the courts, by age, sex and ethnicity, year ending March 2025</t>
  </si>
  <si>
    <t>Number of remands by type given by the courts, years ending March 2020 to 2025</t>
  </si>
  <si>
    <t>Monthly average custodial population of children remanded to youth detention accommodation in the secure estate, by age, sex and ethnicity, years ending March 2015 to 2025</t>
  </si>
  <si>
    <t>Monthly average custodial population of children remanded to youth detention accommodation, by type of custodial establishment, year ending March 2025</t>
  </si>
  <si>
    <t>Average monthly population in youth detention accomodation on remand, by type of offence, year ending March 2025</t>
  </si>
  <si>
    <t>Outcomes for children remanded to youth detention accomodation, years ending March 2018 to 2025</t>
  </si>
  <si>
    <t>Outcomes for children remanded to youth detention accomodation, by ethnicity, year ending March 2025</t>
  </si>
  <si>
    <t>2025</t>
  </si>
  <si>
    <t>Share of population, March 2025
[note 5]</t>
  </si>
  <si>
    <t>by type of custodial establishment, year ending March 2025</t>
  </si>
  <si>
    <t>Sexual offences</t>
  </si>
  <si>
    <t>Violence against the person</t>
  </si>
  <si>
    <t>Breach of order</t>
  </si>
  <si>
    <t>Burglary</t>
  </si>
  <si>
    <t>Public order</t>
  </si>
  <si>
    <t>List of offence groups counted under "Other offences": 'Criminal damage', 'Fraud and forgery', 'Motoring offences', 'Other', 'Theft and handling stolen goods', 'Vehicle theft'</t>
  </si>
  <si>
    <t>Other [note 7]</t>
  </si>
  <si>
    <t>Table 6.5: Average monthly population in youth detention accomodation on remand, by type of offence, year ending March 2025</t>
  </si>
  <si>
    <t>2025
[note 13]</t>
  </si>
  <si>
    <t xml:space="preserve">The data in this publication for the first quarter of 2025 in relation to court proceedings and outcomes are provisional. </t>
  </si>
  <si>
    <t>Share of total,
March 2025</t>
  </si>
  <si>
    <t>% change  March 2021 to March 2025</t>
  </si>
  <si>
    <t>% change  March 2024 to March 2025</t>
  </si>
  <si>
    <t>Unknown Ethnicity</t>
  </si>
  <si>
    <t>Unknown Sex</t>
  </si>
  <si>
    <t>Table 6.6: Outcomes for children on custodial remand year ending March 2018 to March 2025 [note 8][note 9][note 10][note 11][note 12][note 14][note 15][note 16]</t>
  </si>
  <si>
    <t>Table 6.7: Outcomes or children on custodial remand, by ethnicity, year ending March 2025 [note 8][note 9][note 10][note 11][note 12][note 14][note 15][note 16][note 19]</t>
  </si>
  <si>
    <t>Table 6.3: Monthly average custodial population of children remanded to youth detention accommodation, by age, sex and ethnicity, years ending March 2015 to 2025</t>
  </si>
  <si>
    <t>Due to technical issues, Hampshire YJS, Isle of Wight YJS and Harrow YJS did not submit remand case level data for the year ending March 2023, and Hampshire YJS, Isle of Wight YJS and Newcastle YJS for the year ending March 2024.</t>
  </si>
  <si>
    <t>Proportions are based on where demographics are known. In the year ending March 2025, the ethnicity was unknown for 2% of remand decisions and the sex was unknown for 1% of remand decisions.</t>
  </si>
  <si>
    <t>Table 6.2: Number of remands by type given by the courts, years ending March 2021 to 2025 [note 1][note 2][note 3]</t>
  </si>
  <si>
    <t>Table 6.1: Number and proportions of remands by type given by the courts, by age, sex and ethnicity, year ending March 2025 [note 1][note 3][note 4]</t>
  </si>
  <si>
    <t>% change year ending March 2015 to March 2025</t>
  </si>
  <si>
    <t>% change year ending March 2024 to March 2025</t>
  </si>
  <si>
    <t>The figures given in the table relate to young people for whom these offences were the principal offences for which they were dealt with. When a young person has been found guilty of two or more offences it is the offence for which the heaviest penalty is imposed. Where the same disposal is imposed for two or more offences, the offence selected is the offence for which the statutory maximum penalty is the most severe. Data are given on a principal disposal basis.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</si>
</sst>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quot; &quot;#,##0&quot; &quot;;&quot;-&quot;#,##0&quot; &quot;;&quot; -&quot;#&quot; &quot;;&quot; &quot;@&quot; &quot;"/>
    <numFmt numFmtId="165" formatCode="0.0"/>
    <numFmt numFmtId="166" formatCode="&quot;+&quot;0%;&quot;-&quot;0%;0%"/>
    <numFmt numFmtId="167" formatCode="#,##0&quot; &quot;;&quot;-&quot;#,##0&quot; &quot;"/>
    <numFmt numFmtId="168" formatCode="&quot; &quot;#,##0.00&quot; &quot;;&quot;-&quot;#,##0.00&quot; &quot;;&quot; -&quot;#&quot; &quot;;&quot; &quot;@&quot; &quot;"/>
  </numFmts>
  <fonts count="20" x14ac:knownFonts="1">
    <font>
      <sz val="11"/>
      <color rgb="FF000000"/>
      <name val="Calibri"/>
      <family val="2"/>
    </font>
    <font>
      <sz val="11"/>
      <color rgb="FF000000"/>
      <name val="Calibri"/>
      <family val="2"/>
    </font>
    <font>
      <b/>
      <sz val="15"/>
      <color rgb="FF44546A"/>
      <name val="Calibri"/>
      <family val="2"/>
    </font>
    <font>
      <u/>
      <sz val="10"/>
      <color rgb="FF0066CC"/>
      <name val="Arial"/>
      <family val="2"/>
    </font>
    <font>
      <sz val="12"/>
      <color rgb="FF000000"/>
      <name val="Arial"/>
      <family val="2"/>
    </font>
    <font>
      <sz val="10"/>
      <color rgb="FF000000"/>
      <name val="Arial"/>
      <family val="2"/>
    </font>
    <font>
      <b/>
      <sz val="12"/>
      <color rgb="FF000000"/>
      <name val="Arial"/>
      <family val="2"/>
    </font>
    <font>
      <sz val="11"/>
      <color rgb="FF000000"/>
      <name val="Arial"/>
      <family val="2"/>
    </font>
    <font>
      <b/>
      <sz val="11"/>
      <color rgb="FF000000"/>
      <name val="Arial"/>
      <family val="2"/>
    </font>
    <font>
      <b/>
      <sz val="10"/>
      <color rgb="FF000000"/>
      <name val="Arial"/>
      <family val="2"/>
    </font>
    <font>
      <u/>
      <sz val="10"/>
      <color rgb="FF000000"/>
      <name val="Arial"/>
      <family val="2"/>
    </font>
    <font>
      <sz val="11"/>
      <color rgb="FFFF0000"/>
      <name val="Arial"/>
      <family val="2"/>
    </font>
    <font>
      <b/>
      <sz val="10"/>
      <color rgb="FFFF0000"/>
      <name val="Arial"/>
      <family val="2"/>
    </font>
    <font>
      <sz val="9"/>
      <color rgb="FF000000"/>
      <name val="Arial"/>
      <family val="2"/>
    </font>
    <font>
      <sz val="8"/>
      <color rgb="FF000000"/>
      <name val="Arial"/>
      <family val="2"/>
    </font>
    <font>
      <b/>
      <sz val="9"/>
      <color rgb="FF000000"/>
      <name val="Arial"/>
      <family val="2"/>
    </font>
    <font>
      <u/>
      <sz val="9"/>
      <color rgb="FF000000"/>
      <name val="Arial"/>
      <family val="2"/>
    </font>
    <font>
      <sz val="9"/>
      <color rgb="FFFF0000"/>
      <name val="Arial"/>
      <family val="2"/>
    </font>
    <font>
      <b/>
      <sz val="9"/>
      <color rgb="FFFF0000"/>
      <name val="Arial"/>
      <family val="2"/>
    </font>
    <font>
      <sz val="8"/>
      <name val="Calibri"/>
      <family val="2"/>
    </font>
  </fonts>
  <fills count="2">
    <fill>
      <patternFill patternType="none"/>
    </fill>
    <fill>
      <patternFill patternType="gray125"/>
    </fill>
  </fills>
  <borders count="22">
    <border>
      <left/>
      <right/>
      <top/>
      <bottom/>
      <diagonal/>
    </border>
    <border>
      <left/>
      <right/>
      <top/>
      <bottom style="thick">
        <color rgb="FF4472C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bottom style="thin">
        <color indexed="64"/>
      </bottom>
      <diagonal/>
    </border>
    <border>
      <left/>
      <right/>
      <top/>
      <bottom style="dashed">
        <color auto="1"/>
      </bottom>
      <diagonal/>
    </border>
    <border>
      <left/>
      <right/>
      <top style="dashed">
        <color auto="1"/>
      </top>
      <bottom style="thin">
        <color auto="1"/>
      </bottom>
      <diagonal/>
    </border>
    <border>
      <left/>
      <right/>
      <top style="dashed">
        <color auto="1"/>
      </top>
      <bottom style="dashed">
        <color auto="1"/>
      </bottom>
      <diagonal/>
    </border>
    <border>
      <left/>
      <right/>
      <top style="dashed">
        <color auto="1"/>
      </top>
      <bottom/>
      <diagonal/>
    </border>
    <border>
      <left/>
      <right/>
      <top style="thin">
        <color indexed="64"/>
      </top>
      <bottom style="thin">
        <color rgb="FF000000"/>
      </bottom>
      <diagonal/>
    </border>
    <border>
      <left/>
      <right/>
      <top style="thin">
        <color rgb="FF000000"/>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thin">
        <color rgb="FF000000"/>
      </bottom>
      <diagonal/>
    </border>
    <border>
      <left/>
      <right style="thin">
        <color indexed="64"/>
      </right>
      <top/>
      <bottom/>
      <diagonal/>
    </border>
    <border>
      <left/>
      <right style="thin">
        <color indexed="64"/>
      </right>
      <top/>
      <bottom style="thin">
        <color rgb="FF000000"/>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right style="thin">
        <color indexed="64"/>
      </right>
      <top style="thin">
        <color rgb="FF000000"/>
      </top>
      <bottom style="thin">
        <color indexed="64"/>
      </bottom>
      <diagonal/>
    </border>
    <border>
      <left/>
      <right style="thin">
        <color indexed="64"/>
      </right>
      <top/>
      <bottom style="thin">
        <color indexed="64"/>
      </bottom>
      <diagonal/>
    </border>
  </borders>
  <cellStyleXfs count="24">
    <xf numFmtId="0" fontId="0" fillId="0" borderId="0"/>
    <xf numFmtId="168" fontId="1" fillId="0" borderId="0" applyFont="0" applyFill="0" applyBorder="0" applyAlignment="0" applyProtection="0"/>
    <xf numFmtId="9" fontId="1" fillId="0" borderId="0" applyFont="0" applyFill="0" applyBorder="0" applyAlignment="0" applyProtection="0"/>
    <xf numFmtId="0" fontId="2" fillId="0" borderId="1" applyNumberFormat="0" applyFill="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4" fillId="0" borderId="0" applyNumberFormat="0" applyBorder="0" applyProtection="0"/>
    <xf numFmtId="0" fontId="5" fillId="0" borderId="0" applyNumberFormat="0" applyBorder="0" applyProtection="0"/>
    <xf numFmtId="0" fontId="5" fillId="0" borderId="0" applyNumberFormat="0" applyBorder="0" applyProtection="0"/>
    <xf numFmtId="0" fontId="1" fillId="0" borderId="0" applyNumberFormat="0" applyBorder="0" applyProtection="0"/>
    <xf numFmtId="0" fontId="5" fillId="0" borderId="0" applyNumberFormat="0" applyBorder="0" applyProtection="0"/>
    <xf numFmtId="0" fontId="1" fillId="0" borderId="0" applyNumberFormat="0" applyBorder="0" applyProtection="0"/>
    <xf numFmtId="0" fontId="1" fillId="0" borderId="0" applyNumberFormat="0" applyFont="0" applyBorder="0" applyProtection="0"/>
    <xf numFmtId="0" fontId="5" fillId="0" borderId="0" applyNumberFormat="0" applyBorder="0" applyProtection="0"/>
    <xf numFmtId="0" fontId="1" fillId="0" borderId="0" applyNumberFormat="0" applyBorder="0" applyProtection="0"/>
    <xf numFmtId="0" fontId="4" fillId="0" borderId="0" applyNumberFormat="0" applyBorder="0" applyProtection="0"/>
    <xf numFmtId="0" fontId="4" fillId="0" borderId="0" applyNumberFormat="0" applyBorder="0" applyProtection="0"/>
    <xf numFmtId="0" fontId="1" fillId="0" borderId="0" applyNumberFormat="0" applyBorder="0" applyProtection="0"/>
    <xf numFmtId="0" fontId="5" fillId="0" borderId="0" applyNumberFormat="0" applyBorder="0" applyProtection="0"/>
    <xf numFmtId="0" fontId="1" fillId="0" borderId="0" applyNumberFormat="0" applyBorder="0" applyProtection="0"/>
    <xf numFmtId="0" fontId="5" fillId="0" borderId="0" applyNumberFormat="0" applyBorder="0" applyProtection="0"/>
    <xf numFmtId="0" fontId="5" fillId="0" borderId="0" applyNumberFormat="0" applyBorder="0" applyProtection="0"/>
    <xf numFmtId="9" fontId="1" fillId="0" borderId="0" applyFont="0" applyFill="0" applyBorder="0" applyAlignment="0" applyProtection="0"/>
    <xf numFmtId="0" fontId="6" fillId="0" borderId="0" applyNumberFormat="0" applyBorder="0" applyProtection="0">
      <alignment horizontal="left" vertical="top"/>
    </xf>
  </cellStyleXfs>
  <cellXfs count="210">
    <xf numFmtId="0" fontId="0" fillId="0" borderId="0" xfId="0"/>
    <xf numFmtId="0" fontId="6" fillId="0" borderId="0" xfId="0" applyFont="1"/>
    <xf numFmtId="0" fontId="7" fillId="0" borderId="0" xfId="0" applyFont="1"/>
    <xf numFmtId="0" fontId="6" fillId="0" borderId="0" xfId="0" applyFont="1" applyAlignment="1">
      <alignment horizontal="left"/>
    </xf>
    <xf numFmtId="0" fontId="7" fillId="0" borderId="0" xfId="0" applyFont="1" applyAlignment="1">
      <alignment horizontal="center"/>
    </xf>
    <xf numFmtId="0" fontId="8" fillId="0" borderId="0" xfId="0" applyFont="1"/>
    <xf numFmtId="0" fontId="9" fillId="0" borderId="0" xfId="0" applyFont="1"/>
    <xf numFmtId="0" fontId="10" fillId="0" borderId="0" xfId="4" applyFont="1" applyFill="1" applyAlignment="1"/>
    <xf numFmtId="0" fontId="5" fillId="0" borderId="0" xfId="0" applyFont="1"/>
    <xf numFmtId="0" fontId="11" fillId="0" borderId="0" xfId="0" applyFont="1"/>
    <xf numFmtId="0" fontId="12" fillId="0" borderId="0" xfId="0" applyFont="1"/>
    <xf numFmtId="0" fontId="5" fillId="0" borderId="0" xfId="17" applyFont="1" applyProtection="1"/>
    <xf numFmtId="0" fontId="4" fillId="0" borderId="0" xfId="0" applyFont="1"/>
    <xf numFmtId="0" fontId="5" fillId="0" borderId="0" xfId="0" applyFont="1" applyAlignment="1">
      <alignment horizontal="center" vertical="center"/>
    </xf>
    <xf numFmtId="0" fontId="5" fillId="0" borderId="0" xfId="0" applyFont="1" applyAlignment="1">
      <alignment vertical="center" wrapText="1"/>
    </xf>
    <xf numFmtId="0" fontId="5" fillId="0" borderId="0" xfId="20" applyAlignment="1" applyProtection="1">
      <alignment vertical="center" wrapText="1"/>
    </xf>
    <xf numFmtId="0" fontId="13" fillId="0" borderId="0" xfId="0" applyFont="1" applyAlignment="1">
      <alignment vertical="center" wrapText="1"/>
    </xf>
    <xf numFmtId="0" fontId="13" fillId="0" borderId="0" xfId="20" applyFont="1" applyAlignment="1" applyProtection="1">
      <alignment vertical="center"/>
    </xf>
    <xf numFmtId="0" fontId="5" fillId="0" borderId="0" xfId="9" applyFont="1" applyAlignment="1">
      <alignment vertical="center" wrapText="1"/>
    </xf>
    <xf numFmtId="0" fontId="5" fillId="0" borderId="0" xfId="18" applyAlignment="1" applyProtection="1">
      <alignment horizontal="left" vertical="center" wrapText="1"/>
    </xf>
    <xf numFmtId="0" fontId="5" fillId="0" borderId="0" xfId="18" applyAlignment="1" applyProtection="1">
      <alignment horizontal="left" vertical="center"/>
    </xf>
    <xf numFmtId="0" fontId="13" fillId="0" borderId="0" xfId="0" applyFont="1" applyAlignment="1">
      <alignment vertical="center"/>
    </xf>
    <xf numFmtId="0" fontId="13" fillId="0" borderId="0" xfId="20" applyFont="1" applyAlignment="1" applyProtection="1">
      <alignment vertical="center" wrapText="1"/>
    </xf>
    <xf numFmtId="0" fontId="5" fillId="0" borderId="0" xfId="8" applyAlignment="1" applyProtection="1">
      <alignment horizontal="left" vertical="center" wrapText="1"/>
    </xf>
    <xf numFmtId="0" fontId="14" fillId="0" borderId="0" xfId="14" applyFont="1" applyAlignment="1">
      <alignment vertical="center" wrapText="1"/>
    </xf>
    <xf numFmtId="0" fontId="14" fillId="0" borderId="0" xfId="7" applyFont="1" applyAlignment="1" applyProtection="1">
      <alignment vertical="center" wrapText="1"/>
    </xf>
    <xf numFmtId="0" fontId="14" fillId="0" borderId="0" xfId="19" applyFont="1" applyAlignment="1">
      <alignment vertical="center" wrapText="1"/>
    </xf>
    <xf numFmtId="0" fontId="14" fillId="0" borderId="0" xfId="11" applyFont="1" applyAlignment="1">
      <alignment vertical="center" wrapText="1"/>
    </xf>
    <xf numFmtId="0" fontId="14" fillId="0" borderId="0" xfId="9" applyFont="1" applyAlignment="1">
      <alignment vertical="center" wrapText="1"/>
    </xf>
    <xf numFmtId="0" fontId="6" fillId="0" borderId="0" xfId="0" applyFont="1" applyAlignment="1">
      <alignment horizontal="left" vertical="top"/>
    </xf>
    <xf numFmtId="0" fontId="7" fillId="0" borderId="0" xfId="0" applyFont="1" applyAlignment="1">
      <alignment horizontal="right" vertical="center"/>
    </xf>
    <xf numFmtId="0" fontId="5" fillId="0" borderId="0" xfId="0" applyFont="1" applyAlignment="1">
      <alignment horizontal="left" vertical="center"/>
    </xf>
    <xf numFmtId="167" fontId="5" fillId="0" borderId="0" xfId="1" applyNumberFormat="1" applyFont="1" applyAlignment="1">
      <alignment horizontal="right" vertical="center"/>
    </xf>
    <xf numFmtId="0" fontId="9" fillId="0" borderId="2" xfId="0" applyFont="1" applyBorder="1" applyAlignment="1">
      <alignment horizontal="left" vertical="center"/>
    </xf>
    <xf numFmtId="167" fontId="9" fillId="0" borderId="2" xfId="1" applyNumberFormat="1" applyFont="1" applyBorder="1" applyAlignment="1">
      <alignment horizontal="right" vertical="center"/>
    </xf>
    <xf numFmtId="0" fontId="9" fillId="0" borderId="0" xfId="0" applyFont="1" applyAlignment="1">
      <alignment horizontal="left" vertical="center"/>
    </xf>
    <xf numFmtId="167" fontId="9" fillId="0" borderId="0" xfId="1" applyNumberFormat="1" applyFont="1" applyAlignment="1">
      <alignment horizontal="right" vertical="center"/>
    </xf>
    <xf numFmtId="9" fontId="7" fillId="0" borderId="0" xfId="2" applyFont="1"/>
    <xf numFmtId="0" fontId="5" fillId="0" borderId="4" xfId="0" applyFont="1" applyBorder="1" applyAlignment="1">
      <alignment horizontal="left" vertical="center"/>
    </xf>
    <xf numFmtId="9" fontId="5" fillId="0" borderId="4" xfId="0" applyNumberFormat="1" applyFont="1" applyBorder="1" applyAlignment="1">
      <alignment horizontal="right" vertical="center"/>
    </xf>
    <xf numFmtId="9" fontId="5" fillId="0" borderId="0" xfId="0" applyNumberFormat="1" applyFont="1" applyAlignment="1">
      <alignment horizontal="right" vertical="center"/>
    </xf>
    <xf numFmtId="9" fontId="9" fillId="0" borderId="0" xfId="0" applyNumberFormat="1" applyFont="1" applyAlignment="1">
      <alignment horizontal="right" vertical="center"/>
    </xf>
    <xf numFmtId="0" fontId="15" fillId="0" borderId="0" xfId="0" applyFont="1"/>
    <xf numFmtId="9" fontId="7" fillId="0" borderId="0" xfId="2" applyFont="1" applyAlignment="1">
      <alignment horizontal="right" vertical="center"/>
    </xf>
    <xf numFmtId="0" fontId="6" fillId="0" borderId="0" xfId="23">
      <alignment horizontal="left" vertical="top"/>
    </xf>
    <xf numFmtId="0" fontId="7" fillId="0" borderId="0" xfId="0" applyFont="1" applyAlignment="1">
      <alignment vertical="center"/>
    </xf>
    <xf numFmtId="0" fontId="5" fillId="0" borderId="0" xfId="21" applyAlignment="1" applyProtection="1">
      <alignment horizontal="left"/>
    </xf>
    <xf numFmtId="167" fontId="5" fillId="0" borderId="0" xfId="1" applyNumberFormat="1" applyFont="1" applyFill="1" applyAlignment="1">
      <alignment horizontal="right" wrapText="1"/>
    </xf>
    <xf numFmtId="9" fontId="5" fillId="0" borderId="0" xfId="2" applyFont="1" applyFill="1" applyAlignment="1">
      <alignment horizontal="right"/>
    </xf>
    <xf numFmtId="0" fontId="9" fillId="0" borderId="0" xfId="21" applyFont="1" applyAlignment="1" applyProtection="1">
      <alignment horizontal="left"/>
    </xf>
    <xf numFmtId="167" fontId="9" fillId="0" borderId="0" xfId="1" applyNumberFormat="1" applyFont="1" applyFill="1" applyAlignment="1">
      <alignment horizontal="right" wrapText="1"/>
    </xf>
    <xf numFmtId="9" fontId="9" fillId="0" borderId="0" xfId="2" applyFont="1" applyFill="1" applyAlignment="1">
      <alignment horizontal="right"/>
    </xf>
    <xf numFmtId="0" fontId="5" fillId="0" borderId="4" xfId="21" applyBorder="1" applyAlignment="1" applyProtection="1">
      <alignment horizontal="left"/>
    </xf>
    <xf numFmtId="167" fontId="5" fillId="0" borderId="4" xfId="1" applyNumberFormat="1" applyFont="1" applyFill="1" applyBorder="1" applyAlignment="1">
      <alignment horizontal="right" wrapText="1"/>
    </xf>
    <xf numFmtId="167" fontId="5" fillId="0" borderId="4" xfId="0" applyNumberFormat="1" applyFont="1" applyBorder="1" applyAlignment="1">
      <alignment horizontal="right"/>
    </xf>
    <xf numFmtId="9" fontId="5" fillId="0" borderId="4" xfId="2" applyFont="1" applyFill="1" applyBorder="1" applyAlignment="1">
      <alignment horizontal="right"/>
    </xf>
    <xf numFmtId="167" fontId="5" fillId="0" borderId="0" xfId="0" applyNumberFormat="1" applyFont="1" applyAlignment="1">
      <alignment horizontal="right"/>
    </xf>
    <xf numFmtId="167" fontId="9" fillId="0" borderId="3" xfId="1" applyNumberFormat="1" applyFont="1" applyFill="1" applyBorder="1" applyAlignment="1">
      <alignment horizontal="right" wrapText="1"/>
    </xf>
    <xf numFmtId="9" fontId="9" fillId="0" borderId="3" xfId="2" applyFont="1" applyFill="1" applyBorder="1" applyAlignment="1">
      <alignment horizontal="right"/>
    </xf>
    <xf numFmtId="0" fontId="7" fillId="0" borderId="0" xfId="21" applyFont="1" applyAlignment="1" applyProtection="1">
      <alignment wrapText="1"/>
    </xf>
    <xf numFmtId="167" fontId="7" fillId="0" borderId="0" xfId="1" applyNumberFormat="1" applyFont="1" applyFill="1" applyAlignment="1">
      <alignment horizontal="right" wrapText="1"/>
    </xf>
    <xf numFmtId="9" fontId="7" fillId="0" borderId="0" xfId="2" applyFont="1" applyFill="1" applyAlignment="1">
      <alignment horizontal="right" wrapText="1"/>
    </xf>
    <xf numFmtId="0" fontId="9" fillId="0" borderId="0" xfId="0" applyFont="1" applyAlignment="1">
      <alignment horizontal="right" vertical="center"/>
    </xf>
    <xf numFmtId="0" fontId="10" fillId="0" borderId="0" xfId="4" applyFont="1" applyFill="1" applyAlignment="1">
      <alignment horizontal="right" vertical="center"/>
    </xf>
    <xf numFmtId="0" fontId="15" fillId="0" borderId="0" xfId="0" applyFont="1" applyAlignment="1">
      <alignment horizontal="right" vertical="center"/>
    </xf>
    <xf numFmtId="0" fontId="13" fillId="0" borderId="0" xfId="0" applyFont="1" applyAlignment="1">
      <alignment horizontal="right" vertical="center"/>
    </xf>
    <xf numFmtId="0" fontId="16" fillId="0" borderId="0" xfId="4" applyFont="1" applyFill="1" applyAlignment="1">
      <alignment horizontal="right" vertical="center"/>
    </xf>
    <xf numFmtId="0" fontId="17" fillId="0" borderId="0" xfId="0" applyFont="1"/>
    <xf numFmtId="0" fontId="17" fillId="0" borderId="0" xfId="0" applyFont="1" applyAlignment="1">
      <alignment wrapText="1"/>
    </xf>
    <xf numFmtId="17" fontId="5" fillId="0" borderId="0" xfId="0" applyNumberFormat="1" applyFont="1" applyAlignment="1">
      <alignment horizontal="left" vertical="center"/>
    </xf>
    <xf numFmtId="164" fontId="5" fillId="0" borderId="0" xfId="1" applyNumberFormat="1" applyFont="1" applyFill="1" applyAlignment="1">
      <alignment horizontal="right" vertical="center"/>
    </xf>
    <xf numFmtId="9" fontId="5" fillId="0" borderId="0" xfId="2" applyFont="1" applyFill="1" applyAlignment="1">
      <alignment horizontal="right" vertical="center"/>
    </xf>
    <xf numFmtId="164" fontId="9" fillId="0" borderId="0" xfId="1" applyNumberFormat="1" applyFont="1" applyFill="1" applyAlignment="1">
      <alignment horizontal="right" vertical="center"/>
    </xf>
    <xf numFmtId="9" fontId="9" fillId="0" borderId="0" xfId="2" applyFont="1" applyFill="1" applyAlignment="1">
      <alignment horizontal="right" vertical="center"/>
    </xf>
    <xf numFmtId="0" fontId="18" fillId="0" borderId="0" xfId="0" applyFont="1"/>
    <xf numFmtId="164" fontId="5" fillId="0" borderId="4" xfId="1" applyNumberFormat="1" applyFont="1" applyFill="1" applyBorder="1" applyAlignment="1">
      <alignment horizontal="right" vertical="center"/>
    </xf>
    <xf numFmtId="9" fontId="5" fillId="0" borderId="4" xfId="2" applyFont="1" applyFill="1" applyBorder="1" applyAlignment="1">
      <alignment horizontal="right" vertical="center"/>
    </xf>
    <xf numFmtId="1" fontId="5" fillId="0" borderId="0" xfId="1" applyNumberFormat="1" applyFont="1" applyFill="1" applyAlignment="1">
      <alignment horizontal="right" vertical="center"/>
    </xf>
    <xf numFmtId="164" fontId="9" fillId="0" borderId="2" xfId="1" applyNumberFormat="1" applyFont="1" applyFill="1" applyBorder="1" applyAlignment="1">
      <alignment horizontal="right" vertical="center"/>
    </xf>
    <xf numFmtId="9" fontId="9" fillId="0" borderId="2" xfId="2" applyFont="1" applyFill="1" applyBorder="1" applyAlignment="1">
      <alignment horizontal="right" vertical="center"/>
    </xf>
    <xf numFmtId="0" fontId="9" fillId="0" borderId="4" xfId="0" applyFont="1" applyBorder="1" applyAlignment="1">
      <alignment horizontal="left" vertical="center"/>
    </xf>
    <xf numFmtId="0" fontId="5" fillId="0" borderId="0" xfId="0" applyFont="1" applyAlignment="1">
      <alignment horizontal="right" vertical="center"/>
    </xf>
    <xf numFmtId="166" fontId="9" fillId="0" borderId="0" xfId="2" applyNumberFormat="1" applyFont="1" applyFill="1" applyAlignment="1">
      <alignment horizontal="right" vertical="center"/>
    </xf>
    <xf numFmtId="0" fontId="13" fillId="0" borderId="0" xfId="0" applyFont="1"/>
    <xf numFmtId="9" fontId="13" fillId="0" borderId="0" xfId="2" applyFont="1" applyFill="1" applyAlignment="1">
      <alignment horizontal="right" vertical="center"/>
    </xf>
    <xf numFmtId="3" fontId="5" fillId="0" borderId="0" xfId="0" applyNumberFormat="1" applyFont="1" applyAlignment="1">
      <alignment horizontal="right" vertical="center"/>
    </xf>
    <xf numFmtId="9" fontId="5" fillId="0" borderId="0" xfId="2" applyFont="1" applyAlignment="1">
      <alignment horizontal="right" vertical="center"/>
    </xf>
    <xf numFmtId="1" fontId="5" fillId="0" borderId="0" xfId="1" applyNumberFormat="1" applyFont="1"/>
    <xf numFmtId="9" fontId="5" fillId="0" borderId="0" xfId="2" applyFont="1"/>
    <xf numFmtId="0" fontId="6" fillId="0" borderId="0" xfId="16" applyFont="1" applyProtection="1"/>
    <xf numFmtId="0" fontId="0" fillId="0" borderId="0" xfId="0" applyAlignment="1">
      <alignment horizontal="right" vertical="center"/>
    </xf>
    <xf numFmtId="0" fontId="4" fillId="0" borderId="0" xfId="15" applyAlignment="1" applyProtection="1">
      <alignment horizontal="left"/>
    </xf>
    <xf numFmtId="0" fontId="7" fillId="0" borderId="0" xfId="15" applyFont="1" applyAlignment="1" applyProtection="1">
      <alignment horizontal="left" vertical="center"/>
    </xf>
    <xf numFmtId="0" fontId="7" fillId="0" borderId="0" xfId="15" applyFont="1" applyAlignment="1" applyProtection="1">
      <alignment horizontal="right" vertical="center"/>
    </xf>
    <xf numFmtId="0" fontId="7" fillId="0" borderId="0" xfId="15" applyFont="1" applyProtection="1"/>
    <xf numFmtId="1" fontId="7" fillId="0" borderId="0" xfId="2" applyNumberFormat="1" applyFont="1" applyFill="1" applyAlignment="1">
      <alignment horizontal="right" vertical="center"/>
    </xf>
    <xf numFmtId="0" fontId="7" fillId="0" borderId="4" xfId="15" applyFont="1" applyBorder="1" applyAlignment="1" applyProtection="1">
      <alignment horizontal="left" vertical="center"/>
    </xf>
    <xf numFmtId="0" fontId="7" fillId="0" borderId="4" xfId="15" applyFont="1" applyBorder="1" applyAlignment="1" applyProtection="1">
      <alignment horizontal="right" vertical="center"/>
    </xf>
    <xf numFmtId="1" fontId="7" fillId="0" borderId="4" xfId="2" applyNumberFormat="1" applyFont="1" applyFill="1" applyBorder="1" applyAlignment="1"/>
    <xf numFmtId="1" fontId="7" fillId="0" borderId="0" xfId="2" applyNumberFormat="1" applyFont="1" applyFill="1" applyAlignment="1"/>
    <xf numFmtId="1" fontId="7" fillId="0" borderId="4" xfId="15" applyNumberFormat="1" applyFont="1" applyBorder="1" applyAlignment="1" applyProtection="1">
      <alignment horizontal="right" vertical="center"/>
    </xf>
    <xf numFmtId="1" fontId="7" fillId="0" borderId="0" xfId="15" applyNumberFormat="1" applyFont="1" applyProtection="1"/>
    <xf numFmtId="9" fontId="1" fillId="0" borderId="0" xfId="2"/>
    <xf numFmtId="1" fontId="7" fillId="0" borderId="0" xfId="15" applyNumberFormat="1" applyFont="1" applyAlignment="1" applyProtection="1">
      <alignment horizontal="right" vertical="center"/>
    </xf>
    <xf numFmtId="9" fontId="7" fillId="0" borderId="4" xfId="2" applyFont="1" applyFill="1" applyBorder="1" applyAlignment="1">
      <alignment horizontal="right" vertical="center"/>
    </xf>
    <xf numFmtId="9" fontId="7" fillId="0" borderId="4" xfId="2" applyFont="1" applyFill="1" applyBorder="1" applyAlignment="1"/>
    <xf numFmtId="9" fontId="7" fillId="0" borderId="0" xfId="2" applyFont="1" applyFill="1" applyAlignment="1">
      <alignment horizontal="right" vertical="center"/>
    </xf>
    <xf numFmtId="9" fontId="7" fillId="0" borderId="0" xfId="2" applyFont="1" applyFill="1" applyAlignment="1"/>
    <xf numFmtId="0" fontId="7" fillId="0" borderId="2" xfId="15" applyFont="1" applyBorder="1" applyAlignment="1" applyProtection="1">
      <alignment horizontal="left" vertical="center"/>
    </xf>
    <xf numFmtId="9" fontId="7" fillId="0" borderId="2" xfId="2" applyFont="1" applyFill="1" applyBorder="1" applyAlignment="1">
      <alignment horizontal="right" vertical="center"/>
    </xf>
    <xf numFmtId="9" fontId="7" fillId="0" borderId="2" xfId="2" applyFont="1" applyFill="1" applyBorder="1" applyAlignment="1"/>
    <xf numFmtId="0" fontId="6" fillId="0" borderId="0" xfId="17" applyFont="1" applyProtection="1"/>
    <xf numFmtId="0" fontId="4" fillId="0" borderId="0" xfId="15" applyProtection="1"/>
    <xf numFmtId="0" fontId="8" fillId="0" borderId="3" xfId="15" applyFont="1" applyBorder="1" applyAlignment="1" applyProtection="1">
      <alignment horizontal="left" vertical="center" wrapText="1"/>
    </xf>
    <xf numFmtId="0" fontId="8" fillId="0" borderId="3" xfId="15" applyFont="1" applyBorder="1" applyAlignment="1" applyProtection="1">
      <alignment horizontal="right" vertical="center" wrapText="1"/>
    </xf>
    <xf numFmtId="0" fontId="8" fillId="0" borderId="3" xfId="0" applyFont="1" applyBorder="1" applyAlignment="1">
      <alignment horizontal="right" vertical="center" wrapText="1"/>
    </xf>
    <xf numFmtId="0" fontId="8" fillId="0" borderId="0" xfId="0" applyFont="1" applyAlignment="1">
      <alignment horizontal="right" wrapText="1"/>
    </xf>
    <xf numFmtId="0" fontId="8" fillId="0" borderId="0" xfId="15" applyFont="1" applyAlignment="1" applyProtection="1">
      <alignment wrapText="1"/>
    </xf>
    <xf numFmtId="0" fontId="8" fillId="0" borderId="0" xfId="0" applyFont="1" applyAlignment="1">
      <alignment horizontal="right" vertical="center"/>
    </xf>
    <xf numFmtId="1" fontId="8" fillId="0" borderId="0" xfId="2" applyNumberFormat="1" applyFont="1" applyFill="1" applyAlignment="1">
      <alignment horizontal="right" vertical="center"/>
    </xf>
    <xf numFmtId="1" fontId="7" fillId="0" borderId="4" xfId="0" applyNumberFormat="1" applyFont="1" applyBorder="1" applyAlignment="1">
      <alignment horizontal="right" vertical="center"/>
    </xf>
    <xf numFmtId="1" fontId="8" fillId="0" borderId="4" xfId="0" applyNumberFormat="1" applyFont="1" applyBorder="1" applyAlignment="1">
      <alignment horizontal="right" vertical="center"/>
    </xf>
    <xf numFmtId="1" fontId="7" fillId="0" borderId="0" xfId="0" applyNumberFormat="1" applyFont="1" applyAlignment="1">
      <alignment horizontal="right" vertical="center"/>
    </xf>
    <xf numFmtId="1" fontId="8" fillId="0" borderId="0" xfId="0" applyNumberFormat="1" applyFont="1" applyAlignment="1">
      <alignment horizontal="right" vertical="center"/>
    </xf>
    <xf numFmtId="9" fontId="8" fillId="0" borderId="4" xfId="2" applyFont="1" applyFill="1" applyBorder="1" applyAlignment="1">
      <alignment horizontal="right" vertical="center"/>
    </xf>
    <xf numFmtId="9" fontId="8" fillId="0" borderId="0" xfId="2" applyFont="1" applyFill="1" applyAlignment="1">
      <alignment horizontal="right" vertical="center"/>
    </xf>
    <xf numFmtId="9" fontId="7" fillId="0" borderId="0" xfId="0" applyNumberFormat="1" applyFont="1"/>
    <xf numFmtId="0" fontId="7" fillId="0" borderId="4" xfId="0" applyFont="1" applyBorder="1"/>
    <xf numFmtId="0" fontId="7" fillId="0" borderId="4" xfId="0" applyFont="1" applyBorder="1" applyAlignment="1">
      <alignment horizontal="right" vertical="center"/>
    </xf>
    <xf numFmtId="0" fontId="8" fillId="0" borderId="0" xfId="0" applyFont="1" applyAlignment="1">
      <alignment vertical="top"/>
    </xf>
    <xf numFmtId="9" fontId="7" fillId="0" borderId="0" xfId="0" applyNumberFormat="1" applyFont="1" applyAlignment="1">
      <alignment horizontal="right" vertical="center"/>
    </xf>
    <xf numFmtId="0" fontId="7" fillId="0" borderId="0" xfId="0" applyFont="1" applyAlignment="1">
      <alignment vertical="top"/>
    </xf>
    <xf numFmtId="0" fontId="7" fillId="0" borderId="0" xfId="0" applyFont="1" applyAlignment="1">
      <alignment wrapText="1"/>
    </xf>
    <xf numFmtId="0" fontId="7" fillId="0" borderId="0" xfId="6" applyFont="1" applyAlignment="1" applyProtection="1">
      <alignment vertical="top"/>
    </xf>
    <xf numFmtId="167" fontId="9" fillId="0" borderId="5" xfId="1" applyNumberFormat="1" applyFont="1" applyBorder="1" applyAlignment="1">
      <alignment horizontal="right" vertical="center"/>
    </xf>
    <xf numFmtId="0" fontId="9" fillId="0" borderId="3" xfId="0" applyFont="1" applyBorder="1" applyAlignment="1">
      <alignment horizontal="left" vertical="center"/>
    </xf>
    <xf numFmtId="1" fontId="0" fillId="0" borderId="0" xfId="0" applyNumberFormat="1"/>
    <xf numFmtId="9" fontId="0" fillId="0" borderId="0" xfId="2" applyFont="1"/>
    <xf numFmtId="0" fontId="5" fillId="0" borderId="6" xfId="0" applyFont="1" applyBorder="1"/>
    <xf numFmtId="1" fontId="5" fillId="0" borderId="6" xfId="1" applyNumberFormat="1" applyFont="1" applyBorder="1"/>
    <xf numFmtId="9" fontId="5" fillId="0" borderId="6" xfId="2" applyFont="1" applyBorder="1"/>
    <xf numFmtId="0" fontId="9" fillId="0" borderId="7" xfId="0" applyFont="1" applyBorder="1"/>
    <xf numFmtId="1" fontId="9" fillId="0" borderId="7" xfId="1" applyNumberFormat="1" applyFont="1" applyBorder="1"/>
    <xf numFmtId="9" fontId="9" fillId="0" borderId="7" xfId="2" applyFont="1" applyBorder="1"/>
    <xf numFmtId="9" fontId="13" fillId="0" borderId="0" xfId="2" applyFont="1" applyAlignment="1">
      <alignment horizontal="right" vertical="center"/>
    </xf>
    <xf numFmtId="1" fontId="5" fillId="0" borderId="0" xfId="1" applyNumberFormat="1" applyFont="1" applyBorder="1"/>
    <xf numFmtId="9" fontId="5" fillId="0" borderId="0" xfId="2" applyFont="1" applyBorder="1"/>
    <xf numFmtId="0" fontId="5" fillId="0" borderId="6" xfId="0" applyFont="1" applyBorder="1" applyAlignment="1">
      <alignment horizontal="left" vertical="center"/>
    </xf>
    <xf numFmtId="164" fontId="5" fillId="0" borderId="6" xfId="1" applyNumberFormat="1" applyFont="1" applyFill="1" applyBorder="1" applyAlignment="1">
      <alignment horizontal="right" vertical="center"/>
    </xf>
    <xf numFmtId="9" fontId="5" fillId="0" borderId="6" xfId="2" applyFont="1" applyFill="1" applyBorder="1" applyAlignment="1">
      <alignment horizontal="right" vertical="center"/>
    </xf>
    <xf numFmtId="0" fontId="5" fillId="0" borderId="8" xfId="0" applyFont="1" applyBorder="1" applyAlignment="1">
      <alignment horizontal="left" vertical="center"/>
    </xf>
    <xf numFmtId="164" fontId="5" fillId="0" borderId="8" xfId="1" applyNumberFormat="1" applyFont="1" applyFill="1" applyBorder="1" applyAlignment="1">
      <alignment horizontal="right" vertical="center"/>
    </xf>
    <xf numFmtId="9" fontId="5" fillId="0" borderId="8" xfId="2" applyFont="1" applyFill="1" applyBorder="1" applyAlignment="1">
      <alignment horizontal="right" vertical="center"/>
    </xf>
    <xf numFmtId="0" fontId="5" fillId="0" borderId="9" xfId="0" applyFont="1" applyBorder="1" applyAlignment="1">
      <alignment horizontal="left" vertical="center"/>
    </xf>
    <xf numFmtId="164" fontId="5" fillId="0" borderId="9" xfId="1" applyNumberFormat="1" applyFont="1" applyFill="1" applyBorder="1" applyAlignment="1">
      <alignment horizontal="right" vertical="center"/>
    </xf>
    <xf numFmtId="9" fontId="5" fillId="0" borderId="9" xfId="2" applyFont="1" applyFill="1" applyBorder="1" applyAlignment="1">
      <alignment horizontal="right" vertical="center"/>
    </xf>
    <xf numFmtId="167" fontId="7" fillId="0" borderId="0" xfId="0" applyNumberFormat="1" applyFont="1" applyAlignment="1">
      <alignment horizontal="right" vertical="center"/>
    </xf>
    <xf numFmtId="1" fontId="7" fillId="0" borderId="0" xfId="2" applyNumberFormat="1" applyFont="1" applyFill="1" applyBorder="1" applyAlignment="1"/>
    <xf numFmtId="0" fontId="4" fillId="0" borderId="0" xfId="0" applyFont="1" applyAlignment="1">
      <alignment horizontal="right" vertical="center"/>
    </xf>
    <xf numFmtId="0" fontId="9" fillId="0" borderId="10" xfId="0" applyFont="1" applyBorder="1" applyAlignment="1">
      <alignment horizontal="left" vertical="center" wrapText="1"/>
    </xf>
    <xf numFmtId="0" fontId="9" fillId="0" borderId="10" xfId="0" applyFont="1" applyBorder="1" applyAlignment="1">
      <alignment horizontal="right" vertical="center" wrapText="1"/>
    </xf>
    <xf numFmtId="0" fontId="9" fillId="0" borderId="10" xfId="17" applyFont="1" applyBorder="1" applyAlignment="1" applyProtection="1">
      <alignment horizontal="right" vertical="center" wrapText="1"/>
    </xf>
    <xf numFmtId="0" fontId="9" fillId="0" borderId="11" xfId="0" applyFont="1" applyBorder="1" applyAlignment="1">
      <alignment horizontal="left" vertical="center"/>
    </xf>
    <xf numFmtId="9" fontId="9" fillId="0" borderId="11" xfId="0" applyNumberFormat="1" applyFont="1" applyBorder="1" applyAlignment="1">
      <alignment horizontal="right" vertical="center"/>
    </xf>
    <xf numFmtId="167" fontId="9" fillId="0" borderId="0" xfId="1" applyNumberFormat="1" applyFont="1" applyBorder="1" applyAlignment="1">
      <alignment horizontal="right" vertical="center"/>
    </xf>
    <xf numFmtId="0" fontId="9" fillId="0" borderId="10" xfId="21" applyFont="1" applyBorder="1" applyAlignment="1" applyProtection="1">
      <alignment horizontal="left" vertical="center" wrapText="1"/>
    </xf>
    <xf numFmtId="0" fontId="9" fillId="0" borderId="10" xfId="21" applyFont="1" applyBorder="1" applyAlignment="1" applyProtection="1">
      <alignment horizontal="right" vertical="center" wrapText="1"/>
    </xf>
    <xf numFmtId="0" fontId="9" fillId="0" borderId="11" xfId="21" applyFont="1" applyBorder="1" applyAlignment="1" applyProtection="1">
      <alignment horizontal="left"/>
    </xf>
    <xf numFmtId="167" fontId="9" fillId="0" borderId="11" xfId="1" applyNumberFormat="1" applyFont="1" applyFill="1" applyBorder="1" applyAlignment="1">
      <alignment horizontal="right" wrapText="1"/>
    </xf>
    <xf numFmtId="9" fontId="9" fillId="0" borderId="11" xfId="2" applyFont="1" applyFill="1" applyBorder="1" applyAlignment="1">
      <alignment horizontal="right"/>
    </xf>
    <xf numFmtId="0" fontId="9" fillId="0" borderId="13" xfId="0" applyFont="1" applyBorder="1" applyAlignment="1">
      <alignment horizontal="left" vertical="center" wrapText="1"/>
    </xf>
    <xf numFmtId="0" fontId="9" fillId="0" borderId="13" xfId="1" applyNumberFormat="1" applyFont="1" applyFill="1" applyBorder="1" applyAlignment="1">
      <alignment horizontal="right" vertical="center" wrapText="1"/>
    </xf>
    <xf numFmtId="0" fontId="9" fillId="0" borderId="13" xfId="0" applyFont="1" applyBorder="1" applyAlignment="1">
      <alignment horizontal="right" vertical="center" wrapText="1"/>
    </xf>
    <xf numFmtId="0" fontId="9" fillId="0" borderId="5" xfId="0" applyFont="1" applyBorder="1" applyAlignment="1">
      <alignment horizontal="left" vertical="center"/>
    </xf>
    <xf numFmtId="9" fontId="5" fillId="0" borderId="5" xfId="2" applyFont="1" applyFill="1" applyBorder="1" applyAlignment="1">
      <alignment horizontal="right" vertical="center"/>
    </xf>
    <xf numFmtId="0" fontId="5" fillId="0" borderId="5" xfId="0" applyFont="1" applyBorder="1" applyAlignment="1">
      <alignment horizontal="right" vertical="center"/>
    </xf>
    <xf numFmtId="9" fontId="5" fillId="0" borderId="5" xfId="0" applyNumberFormat="1" applyFont="1" applyBorder="1" applyAlignment="1">
      <alignment horizontal="right" vertical="center"/>
    </xf>
    <xf numFmtId="165" fontId="5" fillId="0" borderId="5" xfId="2" applyNumberFormat="1" applyFont="1" applyFill="1" applyBorder="1" applyAlignment="1">
      <alignment horizontal="right" vertical="center"/>
    </xf>
    <xf numFmtId="0" fontId="9" fillId="0" borderId="10" xfId="0" applyFont="1" applyBorder="1" applyAlignment="1">
      <alignment horizontal="center" vertical="center" wrapText="1"/>
    </xf>
    <xf numFmtId="0" fontId="8" fillId="0" borderId="10" xfId="15" applyFont="1" applyBorder="1" applyAlignment="1" applyProtection="1">
      <alignment horizontal="left" vertical="center" wrapText="1"/>
    </xf>
    <xf numFmtId="0" fontId="8" fillId="0" borderId="10" xfId="15" applyFont="1" applyBorder="1" applyAlignment="1" applyProtection="1">
      <alignment horizontal="left" vertical="center"/>
    </xf>
    <xf numFmtId="0" fontId="8" fillId="0" borderId="10" xfId="0" applyFont="1" applyBorder="1" applyAlignment="1">
      <alignment horizontal="right" vertical="center" wrapText="1"/>
    </xf>
    <xf numFmtId="3" fontId="9" fillId="0" borderId="5" xfId="0" applyNumberFormat="1" applyFont="1" applyBorder="1" applyAlignment="1">
      <alignment horizontal="right" vertical="center"/>
    </xf>
    <xf numFmtId="9" fontId="9" fillId="0" borderId="5" xfId="2" applyFont="1" applyBorder="1" applyAlignment="1">
      <alignment horizontal="right" vertical="center"/>
    </xf>
    <xf numFmtId="3" fontId="5" fillId="0" borderId="6" xfId="0" applyNumberFormat="1" applyFont="1" applyBorder="1" applyAlignment="1">
      <alignment horizontal="right" vertical="center"/>
    </xf>
    <xf numFmtId="9" fontId="5" fillId="0" borderId="6" xfId="2" applyFont="1" applyBorder="1" applyAlignment="1">
      <alignment horizontal="right" vertical="center"/>
    </xf>
    <xf numFmtId="49" fontId="9" fillId="0" borderId="10" xfId="0" applyNumberFormat="1" applyFont="1" applyBorder="1" applyAlignment="1">
      <alignment horizontal="right" vertical="center" wrapText="1"/>
    </xf>
    <xf numFmtId="0" fontId="9" fillId="0" borderId="15" xfId="0" applyFont="1" applyBorder="1" applyAlignment="1">
      <alignment horizontal="right" vertical="center" wrapText="1"/>
    </xf>
    <xf numFmtId="167" fontId="5" fillId="0" borderId="16" xfId="1" applyNumberFormat="1" applyFont="1" applyBorder="1" applyAlignment="1">
      <alignment horizontal="right" vertical="center"/>
    </xf>
    <xf numFmtId="167" fontId="9" fillId="0" borderId="17" xfId="1" applyNumberFormat="1" applyFont="1" applyBorder="1" applyAlignment="1">
      <alignment horizontal="right" vertical="center"/>
    </xf>
    <xf numFmtId="167" fontId="9" fillId="0" borderId="16" xfId="1" applyNumberFormat="1" applyFont="1" applyBorder="1" applyAlignment="1">
      <alignment horizontal="right" vertical="center"/>
    </xf>
    <xf numFmtId="9" fontId="5" fillId="0" borderId="18" xfId="0" applyNumberFormat="1" applyFont="1" applyBorder="1" applyAlignment="1">
      <alignment horizontal="right" vertical="center"/>
    </xf>
    <xf numFmtId="9" fontId="5" fillId="0" borderId="16" xfId="0" applyNumberFormat="1" applyFont="1" applyBorder="1" applyAlignment="1">
      <alignment horizontal="right" vertical="center"/>
    </xf>
    <xf numFmtId="9" fontId="9" fillId="0" borderId="17" xfId="0" applyNumberFormat="1" applyFont="1" applyBorder="1" applyAlignment="1">
      <alignment horizontal="right" vertical="center"/>
    </xf>
    <xf numFmtId="9" fontId="9" fillId="0" borderId="20" xfId="0" applyNumberFormat="1" applyFont="1" applyBorder="1" applyAlignment="1">
      <alignment horizontal="right" vertical="center"/>
    </xf>
    <xf numFmtId="167" fontId="9" fillId="0" borderId="21" xfId="1" applyNumberFormat="1" applyFont="1" applyBorder="1" applyAlignment="1">
      <alignment horizontal="right" vertical="center"/>
    </xf>
    <xf numFmtId="0" fontId="7" fillId="0" borderId="12" xfId="0" applyFont="1" applyBorder="1" applyAlignment="1">
      <alignment horizontal="right" vertical="center"/>
    </xf>
    <xf numFmtId="167" fontId="9" fillId="0" borderId="13" xfId="1" applyNumberFormat="1" applyFont="1" applyBorder="1" applyAlignment="1">
      <alignment horizontal="right" vertical="center"/>
    </xf>
    <xf numFmtId="167" fontId="9" fillId="0" borderId="14" xfId="1" applyNumberFormat="1" applyFont="1" applyBorder="1" applyAlignment="1">
      <alignment horizontal="right" vertical="center"/>
    </xf>
    <xf numFmtId="9" fontId="9" fillId="0" borderId="3" xfId="0" applyNumberFormat="1" applyFont="1" applyBorder="1" applyAlignment="1">
      <alignment horizontal="right" vertical="center"/>
    </xf>
    <xf numFmtId="9" fontId="9" fillId="0" borderId="19" xfId="0" applyNumberFormat="1" applyFont="1" applyBorder="1" applyAlignment="1">
      <alignment horizontal="right" vertical="center"/>
    </xf>
    <xf numFmtId="0" fontId="9" fillId="0" borderId="3" xfId="21" applyFont="1" applyBorder="1" applyAlignment="1" applyProtection="1">
      <alignment horizontal="left"/>
    </xf>
    <xf numFmtId="2" fontId="13" fillId="0" borderId="0" xfId="2" applyNumberFormat="1" applyFont="1" applyAlignment="1">
      <alignment horizontal="right" vertical="center"/>
    </xf>
    <xf numFmtId="0" fontId="5" fillId="0" borderId="0" xfId="20" applyFill="1" applyAlignment="1">
      <alignment vertical="center" wrapText="1"/>
    </xf>
    <xf numFmtId="0" fontId="4" fillId="0" borderId="0" xfId="8" applyFont="1" applyAlignment="1" applyProtection="1">
      <alignment vertical="center"/>
    </xf>
    <xf numFmtId="0" fontId="6" fillId="0" borderId="0" xfId="0" applyFont="1" applyAlignment="1">
      <alignment horizontal="left" vertical="center"/>
    </xf>
    <xf numFmtId="0" fontId="4" fillId="0" borderId="0" xfId="0" applyFont="1" applyAlignment="1">
      <alignment vertical="center"/>
    </xf>
    <xf numFmtId="0" fontId="6" fillId="0" borderId="0" xfId="3" applyFont="1" applyBorder="1" applyAlignment="1">
      <alignment vertical="center"/>
    </xf>
    <xf numFmtId="0" fontId="6" fillId="0" borderId="0" xfId="0" applyFont="1" applyAlignment="1">
      <alignment vertical="center"/>
    </xf>
    <xf numFmtId="0" fontId="5" fillId="0" borderId="0" xfId="0" applyFont="1" applyAlignment="1">
      <alignment vertical="center"/>
    </xf>
  </cellXfs>
  <cellStyles count="24">
    <cellStyle name="Comma" xfId="1" builtinId="3" customBuiltin="1"/>
    <cellStyle name="Heading 1" xfId="3" builtinId="16" customBuiltin="1"/>
    <cellStyle name="Hyperlink" xfId="4" xr:uid="{00000000-0005-0000-0000-000002000000}"/>
    <cellStyle name="Hyperlink 3" xfId="5" xr:uid="{00000000-0005-0000-0000-000003000000}"/>
    <cellStyle name="Normal" xfId="0" builtinId="0" customBuiltin="1"/>
    <cellStyle name="Normal 10" xfId="6" xr:uid="{00000000-0005-0000-0000-000005000000}"/>
    <cellStyle name="Normal 14" xfId="7" xr:uid="{00000000-0005-0000-0000-000006000000}"/>
    <cellStyle name="Normal 2" xfId="8" xr:uid="{00000000-0005-0000-0000-000007000000}"/>
    <cellStyle name="Normal 2 2 12" xfId="9" xr:uid="{00000000-0005-0000-0000-000008000000}"/>
    <cellStyle name="Normal 2 2 2" xfId="10" xr:uid="{00000000-0005-0000-0000-000009000000}"/>
    <cellStyle name="Normal 2 2 2 2" xfId="11" xr:uid="{00000000-0005-0000-0000-00000A000000}"/>
    <cellStyle name="Normal 2 2 3 2" xfId="12" xr:uid="{00000000-0005-0000-0000-00000B000000}"/>
    <cellStyle name="Normal 2 4" xfId="13" xr:uid="{00000000-0005-0000-0000-00000C000000}"/>
    <cellStyle name="Normal 2_FTE tables 3" xfId="14" xr:uid="{00000000-0005-0000-0000-00000D000000}"/>
    <cellStyle name="Normal 4" xfId="15" xr:uid="{00000000-0005-0000-0000-00000E000000}"/>
    <cellStyle name="Normal 6" xfId="16" xr:uid="{00000000-0005-0000-0000-00000F000000}"/>
    <cellStyle name="Normal 7" xfId="17" xr:uid="{00000000-0005-0000-0000-000010000000}"/>
    <cellStyle name="Normal_draft table v3_Tables 1 to 7 &amp; 18 to 21 - Templates" xfId="18" xr:uid="{00000000-0005-0000-0000-000011000000}"/>
    <cellStyle name="Normal_offending-histories-tables-1211(1)" xfId="19" xr:uid="{00000000-0005-0000-0000-000012000000}"/>
    <cellStyle name="Normal_Quarterly FTE tables combined" xfId="20" xr:uid="{00000000-0005-0000-0000-000013000000}"/>
    <cellStyle name="Normal_Sheet1" xfId="21" xr:uid="{00000000-0005-0000-0000-000014000000}"/>
    <cellStyle name="Per cent" xfId="2" builtinId="5" customBuiltin="1"/>
    <cellStyle name="Percent 2" xfId="22" xr:uid="{00000000-0005-0000-0000-000016000000}"/>
    <cellStyle name="Style 1" xfId="23" xr:uid="{00000000-0005-0000-0000-000017000000}"/>
  </cellStyles>
  <dxfs count="17">
    <dxf>
      <alignment vertical="center" textRotation="0" indent="0" justifyLastLine="0" shrinkToFit="0" readingOrder="0"/>
    </dxf>
    <dxf>
      <alignment vertical="center" textRotation="0" indent="0" justifyLastLine="0" shrinkToFit="0" readingOrder="0"/>
    </dxf>
    <dxf>
      <alignment vertical="center" textRotation="0" indent="0" justifyLastLine="0" shrinkToFit="0" readingOrder="0"/>
    </dxf>
    <dxf>
      <alignment vertical="center" textRotation="0" indent="0" justifyLastLine="0" shrinkToFit="0" readingOrder="0"/>
    </dxf>
    <dxf>
      <font>
        <i val="0"/>
      </font>
    </dxf>
    <dxf>
      <font>
        <b val="0"/>
        <i val="0"/>
        <strike val="0"/>
        <condense val="0"/>
        <extend val="0"/>
        <outline val="0"/>
        <shadow val="0"/>
        <u val="none"/>
        <vertAlign val="baseline"/>
        <sz val="11"/>
        <color rgb="FF000000"/>
        <name val="Arial"/>
        <family val="2"/>
        <scheme val="none"/>
      </font>
      <fill>
        <patternFill patternType="none">
          <fgColor indexed="64"/>
          <bgColor indexed="65"/>
        </patternFill>
      </fill>
      <alignment horizontal="general" vertical="bottom" textRotation="0" wrapText="0" indent="0" justifyLastLine="0" shrinkToFit="0" readingOrder="0"/>
    </dxf>
    <dxf>
      <border>
        <bottom style="thin">
          <color rgb="FF000000"/>
        </bottom>
      </border>
    </dxf>
    <dxf>
      <border>
        <bottom style="thin">
          <color rgb="FF000000"/>
        </bottom>
      </border>
    </dxf>
    <dxf>
      <border>
        <bottom style="thin">
          <color rgb="FF000000"/>
        </bottom>
      </border>
    </dxf>
    <dxf>
      <numFmt numFmtId="13" formatCode="0%"/>
    </dxf>
    <dxf>
      <border>
        <bottom style="thin">
          <color indexed="64"/>
        </bottom>
      </border>
    </dxf>
    <dxf>
      <numFmt numFmtId="13" formatCode="0%"/>
    </dxf>
    <dxf>
      <numFmt numFmtId="167" formatCode="#,##0&quot; &quot;;&quot;-&quot;#,##0&quot; &quot;"/>
    </dxf>
    <dxf>
      <border>
        <bottom style="thin">
          <color rgb="FF000000"/>
        </bottom>
      </border>
    </dxf>
    <dxf>
      <border diagonalUp="0" diagonalDown="0">
        <left/>
        <right style="thin">
          <color indexed="64"/>
        </right>
        <vertical/>
      </border>
    </dxf>
    <dxf>
      <border diagonalUp="0" diagonalDown="0">
        <left/>
        <right style="thin">
          <color indexed="64"/>
        </right>
        <vertical/>
      </border>
    </dxf>
    <dxf>
      <border>
        <bottom style="thin">
          <color rgb="FF000000"/>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2" displayName="Table12" ref="A3:B26" totalsRowShown="0" headerRowDxfId="3" dataDxfId="2">
  <tableColumns count="2">
    <tableColumn id="1" xr3:uid="{00000000-0010-0000-0000-000001000000}" name="Note Number" dataDxfId="1"/>
    <tableColumn id="2" xr3:uid="{00000000-0010-0000-0000-000002000000}" name="Note text" dataDxfId="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Number_Proportion_RemandType_Demogrpahics" displayName="Number_Proportion_RemandType_Demogrpahics" ref="A3:N21" totalsRowShown="0" headerRowBorderDxfId="16">
  <tableColumns count="14">
    <tableColumn id="1" xr3:uid="{00000000-0010-0000-0100-000001000000}" name="Remand group"/>
    <tableColumn id="2" xr3:uid="{00000000-0010-0000-0100-000002000000}" name="Remand type"/>
    <tableColumn id="3" xr3:uid="{00000000-0010-0000-0100-000003000000}" name="Asian"/>
    <tableColumn id="4" xr3:uid="{00000000-0010-0000-0100-000004000000}" name="Black"/>
    <tableColumn id="5" xr3:uid="{00000000-0010-0000-0100-000005000000}" name="Mixed"/>
    <tableColumn id="6" xr3:uid="{00000000-0010-0000-0100-000006000000}" name="Other"/>
    <tableColumn id="7" xr3:uid="{00000000-0010-0000-0100-000007000000}" name="White"/>
    <tableColumn id="8" xr3:uid="{00000000-0010-0000-0100-000008000000}" name="Unknown Ethnicity" dataDxfId="15"/>
    <tableColumn id="9" xr3:uid="{00000000-0010-0000-0100-000009000000}" name="Girls"/>
    <tableColumn id="10" xr3:uid="{00000000-0010-0000-0100-00000A000000}" name="Boys"/>
    <tableColumn id="11" xr3:uid="{00000000-0010-0000-0100-00000B000000}" name="Unknown Sex" dataDxfId="14"/>
    <tableColumn id="12" xr3:uid="{00000000-0010-0000-0100-00000C000000}" name="Aged 10 to 14"/>
    <tableColumn id="13" xr3:uid="{00000000-0010-0000-0100-00000D000000}" name="Aged 15 to 17"/>
    <tableColumn id="14" xr3:uid="{00000000-0010-0000-0100-00000E000000}" name="Total _x000a_[note 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Number_RemandType" displayName="Number_RemandType" ref="A4:J13" totalsRowShown="0" headerRowBorderDxfId="13">
  <tableColumns count="10">
    <tableColumn id="1" xr3:uid="{00000000-0010-0000-0200-000001000000}" name="Remand group"/>
    <tableColumn id="2" xr3:uid="{00000000-0010-0000-0200-000002000000}" name="Remand type"/>
    <tableColumn id="4" xr3:uid="{00000000-0010-0000-0200-000004000000}" name="2021"/>
    <tableColumn id="5" xr3:uid="{00000000-0010-0000-0200-000005000000}" name="2022"/>
    <tableColumn id="6" xr3:uid="{00000000-0010-0000-0200-000006000000}" name="2023"/>
    <tableColumn id="7" xr3:uid="{00000000-0010-0000-0200-000007000000}" name="2024"/>
    <tableColumn id="11" xr3:uid="{3D7135F7-8BF9-44FA-85C2-2A875BC294CB}" name="2025" dataDxfId="12"/>
    <tableColumn id="8" xr3:uid="{00000000-0010-0000-0200-000008000000}" name="Share of total,_x000a_March 2025"/>
    <tableColumn id="9" xr3:uid="{00000000-0010-0000-0200-000009000000}" name="% change  March 2021 to March 2025" dataDxfId="11">
      <calculatedColumnFormula>G5/$C5-1</calculatedColumnFormula>
    </tableColumn>
    <tableColumn id="10" xr3:uid="{00000000-0010-0000-0200-00000A000000}" name="% change  March 2024 to March 2025">
      <calculatedColumnFormula>G5/F5-1</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MonthlyAvgCustodyPop_Demographics" displayName="MonthlyAvgCustodyPop_Demographics" ref="A5:P22" totalsRowShown="0" headerRowBorderDxfId="10">
  <tableColumns count="16">
    <tableColumn id="1" xr3:uid="{00000000-0010-0000-0300-000001000000}" name="Demographic group"/>
    <tableColumn id="2" xr3:uid="{00000000-0010-0000-0300-000002000000}" name="Demographic characteristic"/>
    <tableColumn id="3" xr3:uid="{00000000-0010-0000-0300-000003000000}" name="2015"/>
    <tableColumn id="4" xr3:uid="{00000000-0010-0000-0300-000004000000}" name="2016"/>
    <tableColumn id="5" xr3:uid="{00000000-0010-0000-0300-000005000000}" name="2017"/>
    <tableColumn id="6" xr3:uid="{00000000-0010-0000-0300-000006000000}" name="2018"/>
    <tableColumn id="7" xr3:uid="{00000000-0010-0000-0300-000007000000}" name="2019"/>
    <tableColumn id="8" xr3:uid="{00000000-0010-0000-0300-000008000000}" name="2020"/>
    <tableColumn id="9" xr3:uid="{00000000-0010-0000-0300-000009000000}" name="2021"/>
    <tableColumn id="10" xr3:uid="{00000000-0010-0000-0300-00000A000000}" name="2022"/>
    <tableColumn id="11" xr3:uid="{00000000-0010-0000-0300-00000B000000}" name="2023"/>
    <tableColumn id="12" xr3:uid="{00000000-0010-0000-0300-00000C000000}" name="2024"/>
    <tableColumn id="13" xr3:uid="{00000000-0010-0000-0300-00000D000000}" name="2025"/>
    <tableColumn id="14" xr3:uid="{00000000-0010-0000-0300-00000E000000}" name="Share of population, March 2025_x000a_[note 5]"/>
    <tableColumn id="15" xr3:uid="{B41D9501-22EE-A04A-AEE8-926214C4C2AC}" name="% change year ending March 2015 to March 2025" dataDxfId="9">
      <calculatedColumnFormula>MonthlyAvgCustodyPop_Demographics[[#This Row],[2025]]/MonthlyAvgCustodyPop_Demographics[[#This Row],[2015]]-1</calculatedColumnFormula>
    </tableColumn>
    <tableColumn id="17" xr3:uid="{00000000-0010-0000-0300-000011000000}" name="% change year ending March 2024 to March 2025"/>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MonthlyAvgCustodialPop_TypeEstablishment" displayName="MonthlyAvgCustodialPop_TypeEstablishment" ref="A4:C8" totalsRowShown="0" headerRowBorderDxfId="8">
  <tableColumns count="3">
    <tableColumn id="1" xr3:uid="{00000000-0010-0000-0400-000001000000}" name="Sector"/>
    <tableColumn id="2" xr3:uid="{00000000-0010-0000-0400-000002000000}" name="Average population in custody"/>
    <tableColumn id="3" xr3:uid="{00000000-0010-0000-0400-000003000000}" name="Share of populatio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MonthlyAvgPop_OffenceType" displayName="MonthlyAvgPop_OffenceType" ref="A3:C12" totalsRowShown="0" headerRowBorderDxfId="7">
  <tableColumns count="3">
    <tableColumn id="1" xr3:uid="{00000000-0010-0000-0500-000001000000}" name="Offence group"/>
    <tableColumn id="2" xr3:uid="{00000000-0010-0000-0500-000002000000}" name="Average population in custody"/>
    <tableColumn id="3" xr3:uid="{00000000-0010-0000-0500-000003000000}" name="Share of population">
      <calculatedColumnFormula>B4/$B$12</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Outcomes_CustodialRemand" displayName="Outcomes_CustodialRemand" ref="A3:J45" totalsRowShown="0" headerRowBorderDxfId="6">
  <tableColumns count="10">
    <tableColumn id="1" xr3:uid="{00000000-0010-0000-0600-000001000000}" name="Breakdown and Court"/>
    <tableColumn id="2" xr3:uid="{00000000-0010-0000-0600-000002000000}" name="Outcome"/>
    <tableColumn id="3" xr3:uid="{00000000-0010-0000-0600-000003000000}" name="2018"/>
    <tableColumn id="4" xr3:uid="{00000000-0010-0000-0600-000004000000}" name="2019"/>
    <tableColumn id="5" xr3:uid="{00000000-0010-0000-0600-000005000000}" name="2020"/>
    <tableColumn id="6" xr3:uid="{00000000-0010-0000-0600-000006000000}" name="2021 [note 18]"/>
    <tableColumn id="7" xr3:uid="{00000000-0010-0000-0600-000007000000}" name="2022"/>
    <tableColumn id="8" xr3:uid="{00000000-0010-0000-0600-000008000000}" name="2023"/>
    <tableColumn id="10" xr3:uid="{A39C3763-4E28-44C6-B6EA-50897E34C05A}" name="2024" dataDxfId="5"/>
    <tableColumn id="9" xr3:uid="{20E9F6B7-F6F9-0B41-8669-CC6F4317A180}" name="2025_x000a_[note 13]"/>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Outcomes_Remand_Ethnicity" displayName="Outcomes_Remand_Ethnicity" ref="A3:J39" totalsRowShown="0">
  <tableColumns count="10">
    <tableColumn id="1" xr3:uid="{00000000-0010-0000-0700-000001000000}" name="Court"/>
    <tableColumn id="2" xr3:uid="{00000000-0010-0000-0700-000002000000}" name="Outcome" dataDxfId="4"/>
    <tableColumn id="3" xr3:uid="{00000000-0010-0000-0700-000003000000}" name="Asian"/>
    <tableColumn id="4" xr3:uid="{00000000-0010-0000-0700-000004000000}" name="Black"/>
    <tableColumn id="5" xr3:uid="{00000000-0010-0000-0700-000005000000}" name="Mixed"/>
    <tableColumn id="6" xr3:uid="{00000000-0010-0000-0700-000006000000}" name="Other"/>
    <tableColumn id="7" xr3:uid="{00000000-0010-0000-0700-000007000000}" name="Ethnic minority "/>
    <tableColumn id="8" xr3:uid="{00000000-0010-0000-0700-000008000000}" name="White"/>
    <tableColumn id="9" xr3:uid="{00000000-0010-0000-0700-000009000000}" name="Not stated"/>
    <tableColumn id="10" xr3:uid="{00000000-0010-0000-0700-00000A000000}" name="All ethnic groups [note 6]"/>
  </tableColumns>
  <tableStyleInfo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
  <sheetViews>
    <sheetView workbookViewId="0">
      <selection activeCell="A12" sqref="A12"/>
    </sheetView>
  </sheetViews>
  <sheetFormatPr defaultColWidth="9.28515625" defaultRowHeight="14.25" x14ac:dyDescent="0.2"/>
  <cols>
    <col min="1" max="1" width="17.42578125" style="2" customWidth="1"/>
    <col min="2" max="2" width="144.42578125" style="2" bestFit="1" customWidth="1"/>
    <col min="3" max="3" width="9.28515625" style="2" customWidth="1"/>
    <col min="4" max="16384" width="9.28515625" style="2"/>
  </cols>
  <sheetData>
    <row r="1" spans="1:3" ht="15.75" x14ac:dyDescent="0.25">
      <c r="A1" s="1" t="s">
        <v>0</v>
      </c>
    </row>
    <row r="2" spans="1:3" s="4" customFormat="1" ht="15.75" x14ac:dyDescent="0.25">
      <c r="A2" s="3" t="s">
        <v>1</v>
      </c>
      <c r="B2" s="3" t="s">
        <v>2</v>
      </c>
    </row>
    <row r="3" spans="1:3" ht="15.6" customHeight="1" x14ac:dyDescent="0.25">
      <c r="A3" s="5" t="s">
        <v>3</v>
      </c>
      <c r="B3" s="6"/>
    </row>
    <row r="4" spans="1:3" ht="15.6" customHeight="1" x14ac:dyDescent="0.2">
      <c r="A4" s="7" t="s">
        <v>4</v>
      </c>
      <c r="B4" s="8" t="s">
        <v>144</v>
      </c>
    </row>
    <row r="5" spans="1:3" ht="15.6" customHeight="1" x14ac:dyDescent="0.2">
      <c r="A5" s="7" t="s">
        <v>5</v>
      </c>
      <c r="B5" s="8" t="s">
        <v>145</v>
      </c>
    </row>
    <row r="6" spans="1:3" s="9" customFormat="1" ht="15.6" customHeight="1" x14ac:dyDescent="0.25">
      <c r="A6" s="5" t="s">
        <v>6</v>
      </c>
      <c r="B6" s="8"/>
    </row>
    <row r="7" spans="1:3" s="9" customFormat="1" ht="15.6" customHeight="1" x14ac:dyDescent="0.2">
      <c r="A7" s="7" t="s">
        <v>7</v>
      </c>
      <c r="B7" s="8" t="s">
        <v>146</v>
      </c>
    </row>
    <row r="8" spans="1:3" s="9" customFormat="1" ht="15.6" customHeight="1" x14ac:dyDescent="0.2">
      <c r="A8" s="7" t="s">
        <v>8</v>
      </c>
      <c r="B8" s="8" t="s">
        <v>147</v>
      </c>
      <c r="C8" s="10"/>
    </row>
    <row r="9" spans="1:3" s="9" customFormat="1" ht="15.6" customHeight="1" x14ac:dyDescent="0.2">
      <c r="A9" s="7" t="s">
        <v>9</v>
      </c>
      <c r="B9" s="8" t="s">
        <v>148</v>
      </c>
    </row>
    <row r="10" spans="1:3" s="9" customFormat="1" ht="15.6" customHeight="1" x14ac:dyDescent="0.25">
      <c r="A10" s="5" t="s">
        <v>10</v>
      </c>
      <c r="B10" s="8"/>
    </row>
    <row r="11" spans="1:3" s="9" customFormat="1" ht="15.6" customHeight="1" x14ac:dyDescent="0.2">
      <c r="A11" s="7" t="s">
        <v>11</v>
      </c>
      <c r="B11" s="8" t="s">
        <v>149</v>
      </c>
    </row>
    <row r="12" spans="1:3" s="9" customFormat="1" ht="15.6" customHeight="1" x14ac:dyDescent="0.2">
      <c r="A12" s="7" t="s">
        <v>12</v>
      </c>
      <c r="B12" s="11" t="s">
        <v>150</v>
      </c>
    </row>
    <row r="13" spans="1:3" ht="15.6" customHeight="1" x14ac:dyDescent="0.25">
      <c r="A13" s="5" t="s">
        <v>13</v>
      </c>
    </row>
    <row r="14" spans="1:3" ht="15.6" customHeight="1" x14ac:dyDescent="0.2">
      <c r="A14" s="8" t="s">
        <v>14</v>
      </c>
    </row>
    <row r="15" spans="1:3" ht="15.6" customHeight="1" x14ac:dyDescent="0.2">
      <c r="A15" s="8" t="s">
        <v>15</v>
      </c>
    </row>
  </sheetData>
  <hyperlinks>
    <hyperlink ref="A4" location="'6.1'!A1" display="Table 6.1" xr:uid="{00000000-0004-0000-0000-000000000000}"/>
    <hyperlink ref="A5" location="'6.2'!A1" display="Table 6.2" xr:uid="{00000000-0004-0000-0000-000001000000}"/>
    <hyperlink ref="A7" location="'6.3'!A1" display="Table 6.3" xr:uid="{00000000-0004-0000-0000-000002000000}"/>
    <hyperlink ref="A8" location="'6.4'!A1" display="Table 6.4" xr:uid="{00000000-0004-0000-0000-000003000000}"/>
    <hyperlink ref="A9" location="'6.5'!A1" display="Table 6.5" xr:uid="{00000000-0004-0000-0000-000004000000}"/>
    <hyperlink ref="A11" location="'6.6'!A1" display="Table 6.6" xr:uid="{00000000-0004-0000-0000-000005000000}"/>
    <hyperlink ref="A12" location="'6.7'!A1" display="Table 6.7" xr:uid="{00000000-0004-0000-0000-000006000000}"/>
  </hyperlinks>
  <pageMargins left="0.70000000000000007" right="0.70000000000000007" top="0.75" bottom="0.75" header="0.30000000000000004" footer="0.30000000000000004"/>
  <pageSetup paperSize="0" fitToWidth="0" fitToHeight="0" orientation="portrait"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26"/>
  <sheetViews>
    <sheetView topLeftCell="A11" workbookViewId="0"/>
  </sheetViews>
  <sheetFormatPr defaultColWidth="11.28515625" defaultRowHeight="15" x14ac:dyDescent="0.25"/>
  <cols>
    <col min="1" max="1" width="17.28515625" style="206" customWidth="1"/>
    <col min="2" max="2" width="124.28515625" style="206" customWidth="1"/>
    <col min="3" max="3" width="11.28515625" style="206" customWidth="1"/>
    <col min="4" max="16384" width="11.28515625" style="206"/>
  </cols>
  <sheetData>
    <row r="1" spans="1:15" ht="15.75" x14ac:dyDescent="0.25">
      <c r="A1" s="207" t="s">
        <v>16</v>
      </c>
    </row>
    <row r="2" spans="1:15" x14ac:dyDescent="0.25">
      <c r="A2" s="206" t="s">
        <v>143</v>
      </c>
    </row>
    <row r="3" spans="1:15" ht="15.75" x14ac:dyDescent="0.25">
      <c r="A3" s="208" t="s">
        <v>17</v>
      </c>
      <c r="B3" s="208" t="s">
        <v>18</v>
      </c>
    </row>
    <row r="4" spans="1:15" ht="51" x14ac:dyDescent="0.25">
      <c r="A4" s="13">
        <v>1</v>
      </c>
      <c r="B4" s="14" t="s">
        <v>19</v>
      </c>
      <c r="C4" s="14"/>
      <c r="D4" s="14"/>
      <c r="E4" s="14"/>
      <c r="F4" s="14"/>
      <c r="G4" s="14"/>
      <c r="H4" s="14"/>
      <c r="I4" s="14"/>
      <c r="J4" s="14"/>
      <c r="K4" s="14"/>
      <c r="L4" s="14"/>
      <c r="M4" s="14"/>
    </row>
    <row r="5" spans="1:15" ht="25.5" x14ac:dyDescent="0.25">
      <c r="A5" s="13">
        <v>2</v>
      </c>
      <c r="B5" s="15" t="s">
        <v>172</v>
      </c>
      <c r="C5" s="15"/>
      <c r="D5" s="15"/>
      <c r="E5" s="15"/>
      <c r="F5" s="15"/>
      <c r="G5" s="15"/>
      <c r="H5" s="15"/>
      <c r="I5" s="15"/>
      <c r="J5" s="15"/>
      <c r="K5" s="15"/>
      <c r="L5" s="15"/>
      <c r="M5" s="15"/>
    </row>
    <row r="6" spans="1:15" x14ac:dyDescent="0.25">
      <c r="A6" s="13">
        <v>3</v>
      </c>
      <c r="B6" s="15" t="s">
        <v>20</v>
      </c>
      <c r="C6" s="16"/>
      <c r="D6" s="16"/>
      <c r="E6" s="16"/>
      <c r="F6" s="16"/>
      <c r="G6" s="16"/>
      <c r="H6" s="16"/>
      <c r="I6" s="16"/>
      <c r="J6" s="16"/>
      <c r="K6" s="16"/>
      <c r="L6" s="16"/>
      <c r="M6" s="16"/>
      <c r="N6" s="16"/>
      <c r="O6" s="16"/>
    </row>
    <row r="7" spans="1:15" ht="25.5" x14ac:dyDescent="0.25">
      <c r="A7" s="13">
        <v>4</v>
      </c>
      <c r="B7" s="203" t="s">
        <v>173</v>
      </c>
      <c r="C7" s="17"/>
      <c r="D7" s="17"/>
      <c r="E7" s="17"/>
      <c r="F7" s="17"/>
      <c r="G7" s="17"/>
      <c r="H7" s="17"/>
      <c r="I7" s="17"/>
      <c r="J7" s="17"/>
      <c r="K7" s="17"/>
      <c r="L7" s="17"/>
      <c r="M7" s="17"/>
      <c r="N7" s="17"/>
      <c r="O7" s="17"/>
    </row>
    <row r="8" spans="1:15" x14ac:dyDescent="0.25">
      <c r="A8" s="13">
        <v>5</v>
      </c>
      <c r="B8" s="18" t="s">
        <v>21</v>
      </c>
      <c r="C8" s="17"/>
      <c r="D8" s="17"/>
      <c r="E8" s="17"/>
      <c r="F8" s="17"/>
      <c r="G8" s="17"/>
      <c r="H8" s="17"/>
      <c r="I8" s="17"/>
      <c r="J8" s="17"/>
      <c r="K8" s="17"/>
      <c r="L8" s="17"/>
      <c r="M8" s="17"/>
      <c r="N8" s="17"/>
      <c r="O8" s="17"/>
    </row>
    <row r="9" spans="1:15" x14ac:dyDescent="0.25">
      <c r="A9" s="13">
        <v>6</v>
      </c>
      <c r="B9" s="19" t="s">
        <v>22</v>
      </c>
      <c r="C9" s="20"/>
      <c r="D9" s="20"/>
      <c r="E9" s="20"/>
      <c r="F9" s="20"/>
      <c r="G9" s="20"/>
      <c r="H9" s="20"/>
      <c r="I9" s="20"/>
      <c r="J9" s="20"/>
      <c r="K9" s="20"/>
      <c r="L9" s="20"/>
      <c r="M9" s="20"/>
      <c r="N9" s="21"/>
      <c r="O9" s="21"/>
    </row>
    <row r="10" spans="1:15" ht="25.5" x14ac:dyDescent="0.25">
      <c r="A10" s="13">
        <v>7</v>
      </c>
      <c r="B10" s="14" t="s">
        <v>159</v>
      </c>
      <c r="C10" s="22"/>
      <c r="D10" s="22"/>
      <c r="E10" s="22"/>
      <c r="F10" s="22"/>
      <c r="G10" s="22"/>
      <c r="H10" s="22"/>
      <c r="I10" s="22"/>
      <c r="J10" s="22"/>
      <c r="K10" s="22"/>
      <c r="L10" s="22"/>
      <c r="M10" s="21"/>
      <c r="N10" s="21"/>
      <c r="O10" s="21"/>
    </row>
    <row r="11" spans="1:15" ht="51" x14ac:dyDescent="0.25">
      <c r="A11" s="13">
        <v>8</v>
      </c>
      <c r="B11" s="18" t="s">
        <v>23</v>
      </c>
      <c r="C11" s="22"/>
      <c r="D11" s="22"/>
      <c r="E11" s="22"/>
      <c r="F11" s="22"/>
      <c r="G11" s="22"/>
      <c r="H11" s="22"/>
      <c r="I11" s="22"/>
      <c r="J11" s="22"/>
      <c r="K11" s="22"/>
      <c r="L11" s="22"/>
      <c r="M11" s="21"/>
      <c r="N11" s="21"/>
      <c r="O11" s="21"/>
    </row>
    <row r="12" spans="1:15" ht="16.5" customHeight="1" x14ac:dyDescent="0.25">
      <c r="A12" s="13">
        <v>9</v>
      </c>
      <c r="B12" s="14" t="s">
        <v>24</v>
      </c>
      <c r="C12" s="23"/>
      <c r="D12" s="23"/>
      <c r="E12" s="23"/>
      <c r="F12" s="23"/>
      <c r="G12" s="23"/>
      <c r="H12" s="23"/>
      <c r="I12" s="23"/>
      <c r="J12" s="23"/>
      <c r="K12" s="23"/>
      <c r="L12" s="23"/>
      <c r="M12" s="23"/>
      <c r="N12" s="17"/>
      <c r="O12" s="17"/>
    </row>
    <row r="13" spans="1:15" ht="51" x14ac:dyDescent="0.25">
      <c r="A13" s="13">
        <v>10</v>
      </c>
      <c r="B13" s="14" t="s">
        <v>25</v>
      </c>
      <c r="C13" s="22"/>
      <c r="D13" s="22"/>
      <c r="E13" s="22"/>
      <c r="F13" s="22"/>
      <c r="G13" s="22"/>
      <c r="H13" s="22"/>
      <c r="I13" s="22"/>
      <c r="J13" s="22"/>
      <c r="K13" s="22"/>
      <c r="L13" s="22"/>
    </row>
    <row r="14" spans="1:15" ht="25.5" x14ac:dyDescent="0.25">
      <c r="A14" s="13">
        <v>11</v>
      </c>
      <c r="B14" s="18" t="s">
        <v>26</v>
      </c>
      <c r="C14" s="22"/>
      <c r="D14" s="22"/>
      <c r="E14" s="22"/>
      <c r="F14" s="22"/>
      <c r="G14" s="22"/>
      <c r="H14" s="22"/>
      <c r="I14" s="22"/>
      <c r="J14" s="22"/>
      <c r="K14" s="22"/>
      <c r="L14" s="22"/>
    </row>
    <row r="15" spans="1:15" ht="38.25" x14ac:dyDescent="0.25">
      <c r="A15" s="13">
        <v>12</v>
      </c>
      <c r="B15" s="18" t="s">
        <v>27</v>
      </c>
    </row>
    <row r="16" spans="1:15" x14ac:dyDescent="0.25">
      <c r="A16" s="13">
        <v>13</v>
      </c>
      <c r="B16" s="18" t="s">
        <v>163</v>
      </c>
      <c r="C16" s="22"/>
      <c r="D16" s="22"/>
      <c r="E16" s="22"/>
      <c r="F16" s="22"/>
      <c r="G16" s="22"/>
      <c r="H16" s="22"/>
      <c r="I16" s="22"/>
      <c r="J16" s="22"/>
      <c r="K16" s="22"/>
      <c r="L16" s="22"/>
      <c r="M16" s="22"/>
    </row>
    <row r="17" spans="1:14" ht="52.5" customHeight="1" x14ac:dyDescent="0.25">
      <c r="A17" s="13">
        <v>14</v>
      </c>
      <c r="B17" s="18" t="s">
        <v>178</v>
      </c>
      <c r="C17" s="22"/>
      <c r="D17" s="22"/>
      <c r="E17" s="22"/>
      <c r="F17" s="22"/>
      <c r="G17" s="22"/>
      <c r="H17" s="22"/>
      <c r="I17" s="22"/>
      <c r="J17" s="22"/>
      <c r="K17" s="22"/>
      <c r="L17" s="22"/>
      <c r="M17" s="22"/>
    </row>
    <row r="18" spans="1:14" ht="29.25" customHeight="1" x14ac:dyDescent="0.25">
      <c r="A18" s="13">
        <v>15</v>
      </c>
      <c r="B18" s="18" t="s">
        <v>28</v>
      </c>
    </row>
    <row r="19" spans="1:14" ht="25.5" x14ac:dyDescent="0.25">
      <c r="A19" s="13">
        <v>16</v>
      </c>
      <c r="B19" s="18" t="s">
        <v>29</v>
      </c>
      <c r="C19" s="17"/>
      <c r="D19" s="17"/>
      <c r="E19" s="17"/>
      <c r="F19" s="17"/>
      <c r="G19" s="17"/>
      <c r="H19" s="17"/>
      <c r="I19" s="17"/>
      <c r="J19" s="17"/>
      <c r="K19" s="17"/>
      <c r="L19" s="17"/>
      <c r="M19" s="17"/>
    </row>
    <row r="20" spans="1:14" ht="63.75" x14ac:dyDescent="0.25">
      <c r="A20" s="13">
        <v>17</v>
      </c>
      <c r="B20" s="18" t="s">
        <v>30</v>
      </c>
    </row>
    <row r="21" spans="1:14" x14ac:dyDescent="0.25">
      <c r="A21" s="13">
        <v>18</v>
      </c>
      <c r="B21" s="18" t="s">
        <v>31</v>
      </c>
      <c r="C21" s="24"/>
      <c r="D21" s="24"/>
      <c r="E21" s="24"/>
      <c r="F21" s="24"/>
      <c r="G21" s="24"/>
      <c r="H21" s="24"/>
      <c r="I21" s="24"/>
      <c r="J21" s="24"/>
      <c r="K21" s="24"/>
      <c r="L21" s="24"/>
      <c r="M21" s="24"/>
      <c r="N21" s="25"/>
    </row>
    <row r="22" spans="1:14" x14ac:dyDescent="0.25">
      <c r="A22" s="13">
        <v>19</v>
      </c>
      <c r="B22" s="18" t="s">
        <v>32</v>
      </c>
      <c r="C22" s="26"/>
      <c r="D22" s="26"/>
      <c r="E22" s="26"/>
      <c r="F22" s="26"/>
      <c r="G22" s="26"/>
      <c r="H22" s="26"/>
      <c r="I22" s="26"/>
      <c r="J22" s="26"/>
      <c r="K22" s="26"/>
      <c r="L22" s="26"/>
      <c r="M22" s="26"/>
      <c r="N22" s="25"/>
    </row>
    <row r="23" spans="1:14" x14ac:dyDescent="0.25">
      <c r="A23" s="13"/>
      <c r="B23" s="18"/>
      <c r="C23" s="27"/>
      <c r="D23" s="27"/>
      <c r="E23" s="27"/>
      <c r="F23" s="27"/>
      <c r="G23" s="27"/>
      <c r="H23" s="27"/>
      <c r="I23" s="27"/>
      <c r="J23" s="27"/>
      <c r="K23" s="27"/>
      <c r="L23" s="27"/>
      <c r="M23" s="27"/>
      <c r="N23" s="25"/>
    </row>
    <row r="24" spans="1:14" x14ac:dyDescent="0.25">
      <c r="A24" s="13"/>
      <c r="B24" s="18"/>
      <c r="C24" s="28"/>
      <c r="D24" s="28"/>
      <c r="E24" s="28"/>
      <c r="F24" s="28"/>
      <c r="G24" s="28"/>
      <c r="H24" s="28"/>
      <c r="I24" s="28"/>
      <c r="J24" s="28"/>
      <c r="K24" s="28"/>
      <c r="L24" s="28"/>
      <c r="M24" s="28"/>
      <c r="N24" s="28"/>
    </row>
    <row r="25" spans="1:14" x14ac:dyDescent="0.25">
      <c r="A25" s="13"/>
      <c r="B25" s="18"/>
    </row>
    <row r="26" spans="1:14" x14ac:dyDescent="0.25">
      <c r="A26" s="13"/>
      <c r="B26" s="209"/>
    </row>
  </sheetData>
  <pageMargins left="0.70000000000000007" right="0.70000000000000007" top="0.75" bottom="0.75" header="0.30000000000000004" footer="0.30000000000000004"/>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6"/>
  <sheetViews>
    <sheetView zoomScale="90" zoomScaleNormal="90" workbookViewId="0">
      <selection activeCell="H27" sqref="H27"/>
    </sheetView>
  </sheetViews>
  <sheetFormatPr defaultColWidth="8.85546875" defaultRowHeight="14.25" x14ac:dyDescent="0.2"/>
  <cols>
    <col min="1" max="1" width="62.28515625" style="2" customWidth="1"/>
    <col min="2" max="2" width="41.28515625" style="2" customWidth="1"/>
    <col min="3" max="7" width="8.7109375" style="30" customWidth="1"/>
    <col min="8" max="8" width="9.85546875" style="30" customWidth="1"/>
    <col min="9" max="10" width="8.7109375" style="30" customWidth="1"/>
    <col min="11" max="11" width="10.42578125" style="30" customWidth="1"/>
    <col min="12" max="12" width="11.140625" style="30" customWidth="1"/>
    <col min="13" max="13" width="9.42578125" style="30" customWidth="1"/>
    <col min="14" max="14" width="8.42578125" style="30" customWidth="1"/>
    <col min="15" max="15" width="8.85546875" style="2" customWidth="1"/>
    <col min="16" max="16384" width="8.85546875" style="2"/>
  </cols>
  <sheetData>
    <row r="1" spans="1:16" ht="15.75" x14ac:dyDescent="0.2">
      <c r="A1" s="29" t="s">
        <v>175</v>
      </c>
      <c r="B1" s="29"/>
    </row>
    <row r="2" spans="1:16" s="206" customFormat="1" ht="15.75" x14ac:dyDescent="0.25">
      <c r="A2" s="204" t="s">
        <v>33</v>
      </c>
      <c r="B2" s="205"/>
      <c r="C2" s="158"/>
      <c r="D2" s="158"/>
      <c r="E2" s="158"/>
      <c r="F2" s="158"/>
      <c r="G2" s="158"/>
      <c r="H2" s="158"/>
      <c r="I2" s="158"/>
      <c r="J2" s="158"/>
      <c r="K2" s="158"/>
      <c r="L2" s="158"/>
      <c r="M2" s="158"/>
      <c r="N2" s="158"/>
    </row>
    <row r="3" spans="1:16" ht="25.5" x14ac:dyDescent="0.2">
      <c r="A3" s="159" t="s">
        <v>34</v>
      </c>
      <c r="B3" s="159" t="s">
        <v>35</v>
      </c>
      <c r="C3" s="160" t="s">
        <v>36</v>
      </c>
      <c r="D3" s="160" t="s">
        <v>37</v>
      </c>
      <c r="E3" s="160" t="s">
        <v>38</v>
      </c>
      <c r="F3" s="160" t="s">
        <v>39</v>
      </c>
      <c r="G3" s="160" t="s">
        <v>40</v>
      </c>
      <c r="H3" s="187" t="s">
        <v>167</v>
      </c>
      <c r="I3" s="160" t="s">
        <v>41</v>
      </c>
      <c r="J3" s="160" t="s">
        <v>42</v>
      </c>
      <c r="K3" s="187" t="s">
        <v>168</v>
      </c>
      <c r="L3" s="186" t="s">
        <v>43</v>
      </c>
      <c r="M3" s="160" t="s">
        <v>44</v>
      </c>
      <c r="N3" s="161" t="s">
        <v>45</v>
      </c>
      <c r="O3" s="8"/>
    </row>
    <row r="4" spans="1:16" x14ac:dyDescent="0.2">
      <c r="A4" s="31" t="s">
        <v>46</v>
      </c>
      <c r="B4" s="31" t="s">
        <v>47</v>
      </c>
      <c r="C4" s="32">
        <v>225</v>
      </c>
      <c r="D4" s="32">
        <v>678</v>
      </c>
      <c r="E4" s="32">
        <v>543</v>
      </c>
      <c r="F4" s="32">
        <v>121</v>
      </c>
      <c r="G4" s="32">
        <v>3253</v>
      </c>
      <c r="H4" s="188">
        <v>186</v>
      </c>
      <c r="I4" s="32">
        <v>820</v>
      </c>
      <c r="J4" s="32">
        <v>4148</v>
      </c>
      <c r="K4" s="188">
        <v>38</v>
      </c>
      <c r="L4" s="32">
        <v>947</v>
      </c>
      <c r="M4" s="32">
        <v>4059</v>
      </c>
      <c r="N4" s="32">
        <v>5006</v>
      </c>
      <c r="O4" s="8"/>
    </row>
    <row r="5" spans="1:16" x14ac:dyDescent="0.2">
      <c r="A5" s="31" t="s">
        <v>46</v>
      </c>
      <c r="B5" s="31" t="s">
        <v>48</v>
      </c>
      <c r="C5" s="32">
        <v>186</v>
      </c>
      <c r="D5" s="32">
        <v>620</v>
      </c>
      <c r="E5" s="32">
        <v>522</v>
      </c>
      <c r="F5" s="32">
        <v>137</v>
      </c>
      <c r="G5" s="32">
        <v>2149</v>
      </c>
      <c r="H5" s="188">
        <v>71</v>
      </c>
      <c r="I5" s="32">
        <v>365</v>
      </c>
      <c r="J5" s="32">
        <v>3300</v>
      </c>
      <c r="K5" s="188">
        <v>20</v>
      </c>
      <c r="L5" s="32">
        <v>637</v>
      </c>
      <c r="M5" s="32">
        <v>3048</v>
      </c>
      <c r="N5" s="32">
        <v>3685</v>
      </c>
      <c r="O5" s="8"/>
    </row>
    <row r="6" spans="1:16" x14ac:dyDescent="0.2">
      <c r="A6" s="33" t="s">
        <v>49</v>
      </c>
      <c r="B6" s="33" t="s">
        <v>50</v>
      </c>
      <c r="C6" s="34">
        <v>411</v>
      </c>
      <c r="D6" s="34">
        <v>1298</v>
      </c>
      <c r="E6" s="34">
        <v>1065</v>
      </c>
      <c r="F6" s="34">
        <v>258</v>
      </c>
      <c r="G6" s="34">
        <v>5402</v>
      </c>
      <c r="H6" s="189">
        <v>257</v>
      </c>
      <c r="I6" s="34">
        <v>1185</v>
      </c>
      <c r="J6" s="34">
        <v>7448</v>
      </c>
      <c r="K6" s="189">
        <v>58</v>
      </c>
      <c r="L6" s="34">
        <v>1584</v>
      </c>
      <c r="M6" s="34">
        <v>7107</v>
      </c>
      <c r="N6" s="134">
        <v>8691</v>
      </c>
      <c r="O6" s="8"/>
    </row>
    <row r="7" spans="1:16" x14ac:dyDescent="0.2">
      <c r="A7" s="31" t="s">
        <v>51</v>
      </c>
      <c r="B7" s="31" t="s">
        <v>52</v>
      </c>
      <c r="C7" s="32">
        <v>32</v>
      </c>
      <c r="D7" s="32">
        <v>217</v>
      </c>
      <c r="E7" s="32">
        <v>112</v>
      </c>
      <c r="F7" s="32">
        <v>18</v>
      </c>
      <c r="G7" s="32">
        <v>333</v>
      </c>
      <c r="H7" s="188">
        <v>12</v>
      </c>
      <c r="I7" s="32">
        <v>49</v>
      </c>
      <c r="J7" s="32">
        <v>669</v>
      </c>
      <c r="K7" s="188">
        <v>6</v>
      </c>
      <c r="L7" s="32">
        <v>82</v>
      </c>
      <c r="M7" s="32">
        <v>642</v>
      </c>
      <c r="N7" s="32">
        <v>724</v>
      </c>
      <c r="O7" s="8"/>
    </row>
    <row r="8" spans="1:16" x14ac:dyDescent="0.2">
      <c r="A8" s="31" t="s">
        <v>51</v>
      </c>
      <c r="B8" s="31" t="s">
        <v>53</v>
      </c>
      <c r="C8" s="32">
        <v>18</v>
      </c>
      <c r="D8" s="32">
        <v>70</v>
      </c>
      <c r="E8" s="32">
        <v>38</v>
      </c>
      <c r="F8" s="32">
        <v>6</v>
      </c>
      <c r="G8" s="32">
        <v>135</v>
      </c>
      <c r="H8" s="188">
        <v>0</v>
      </c>
      <c r="I8" s="32">
        <v>11</v>
      </c>
      <c r="J8" s="32">
        <v>256</v>
      </c>
      <c r="K8" s="188">
        <v>0</v>
      </c>
      <c r="L8" s="32">
        <v>42</v>
      </c>
      <c r="M8" s="32">
        <v>225</v>
      </c>
      <c r="N8" s="32">
        <v>267</v>
      </c>
      <c r="O8" s="8"/>
    </row>
    <row r="9" spans="1:16" x14ac:dyDescent="0.2">
      <c r="A9" s="31" t="s">
        <v>51</v>
      </c>
      <c r="B9" s="31" t="s">
        <v>54</v>
      </c>
      <c r="C9" s="32">
        <v>20</v>
      </c>
      <c r="D9" s="32">
        <v>96</v>
      </c>
      <c r="E9" s="32">
        <v>70</v>
      </c>
      <c r="F9" s="32">
        <v>19</v>
      </c>
      <c r="G9" s="32">
        <v>212</v>
      </c>
      <c r="H9" s="188">
        <v>5</v>
      </c>
      <c r="I9" s="32">
        <v>25</v>
      </c>
      <c r="J9" s="32">
        <v>396</v>
      </c>
      <c r="K9" s="188">
        <v>1</v>
      </c>
      <c r="L9" s="32">
        <v>53</v>
      </c>
      <c r="M9" s="32">
        <v>369</v>
      </c>
      <c r="N9" s="32">
        <v>422</v>
      </c>
      <c r="O9" s="8"/>
    </row>
    <row r="10" spans="1:16" x14ac:dyDescent="0.2">
      <c r="A10" s="33" t="s">
        <v>55</v>
      </c>
      <c r="B10" s="33" t="s">
        <v>56</v>
      </c>
      <c r="C10" s="164">
        <v>70</v>
      </c>
      <c r="D10" s="164">
        <v>383</v>
      </c>
      <c r="E10" s="164">
        <v>220</v>
      </c>
      <c r="F10" s="164">
        <v>43</v>
      </c>
      <c r="G10" s="164">
        <v>680</v>
      </c>
      <c r="H10" s="190">
        <v>17</v>
      </c>
      <c r="I10" s="164">
        <v>85</v>
      </c>
      <c r="J10" s="164">
        <v>1321</v>
      </c>
      <c r="K10" s="195">
        <v>7</v>
      </c>
      <c r="L10" s="164">
        <v>177</v>
      </c>
      <c r="M10" s="164">
        <v>1236</v>
      </c>
      <c r="N10" s="164">
        <v>1413</v>
      </c>
      <c r="O10" s="8"/>
    </row>
    <row r="11" spans="1:16" x14ac:dyDescent="0.2">
      <c r="A11" s="135" t="s">
        <v>57</v>
      </c>
      <c r="B11" s="135" t="s">
        <v>57</v>
      </c>
      <c r="C11" s="197">
        <v>55</v>
      </c>
      <c r="D11" s="197">
        <v>252</v>
      </c>
      <c r="E11" s="197">
        <v>181</v>
      </c>
      <c r="F11" s="197">
        <v>50</v>
      </c>
      <c r="G11" s="197">
        <v>444</v>
      </c>
      <c r="H11" s="198">
        <v>6</v>
      </c>
      <c r="I11" s="197">
        <v>27</v>
      </c>
      <c r="J11" s="197">
        <v>958</v>
      </c>
      <c r="K11" s="198">
        <v>3</v>
      </c>
      <c r="L11" s="197">
        <v>72</v>
      </c>
      <c r="M11" s="197">
        <v>916</v>
      </c>
      <c r="N11" s="197">
        <v>988</v>
      </c>
      <c r="O11" s="8"/>
    </row>
    <row r="12" spans="1:16" x14ac:dyDescent="0.2">
      <c r="A12" s="35" t="s">
        <v>58</v>
      </c>
      <c r="B12" s="35" t="s">
        <v>58</v>
      </c>
      <c r="C12" s="36">
        <v>536</v>
      </c>
      <c r="D12" s="36">
        <v>1933</v>
      </c>
      <c r="E12" s="36">
        <v>1466</v>
      </c>
      <c r="F12" s="36">
        <v>351</v>
      </c>
      <c r="G12" s="164">
        <v>6526</v>
      </c>
      <c r="H12" s="190">
        <v>280</v>
      </c>
      <c r="I12" s="164">
        <v>1297</v>
      </c>
      <c r="J12" s="164">
        <v>9727</v>
      </c>
      <c r="K12" s="190">
        <v>68</v>
      </c>
      <c r="L12" s="164">
        <v>1833</v>
      </c>
      <c r="M12" s="164">
        <v>9259</v>
      </c>
      <c r="N12" s="164">
        <v>11092</v>
      </c>
      <c r="O12" s="8"/>
      <c r="P12" s="37"/>
    </row>
    <row r="13" spans="1:16" x14ac:dyDescent="0.2">
      <c r="A13" s="38" t="s">
        <v>59</v>
      </c>
      <c r="B13" s="38" t="s">
        <v>47</v>
      </c>
      <c r="C13" s="39">
        <f>C4/($N4-$H4)</f>
        <v>4.6680497925311204E-2</v>
      </c>
      <c r="D13" s="39">
        <f t="shared" ref="C13:G21" si="0">D4/($N4-$H4)</f>
        <v>0.14066390041493776</v>
      </c>
      <c r="E13" s="39">
        <f t="shared" si="0"/>
        <v>0.11265560165975104</v>
      </c>
      <c r="F13" s="39">
        <f t="shared" si="0"/>
        <v>2.5103734439834026E-2</v>
      </c>
      <c r="G13" s="39">
        <f t="shared" si="0"/>
        <v>0.67489626556016602</v>
      </c>
      <c r="H13" s="191">
        <f t="shared" ref="H13" si="1">H4/($N4-$H4)</f>
        <v>3.8589211618257263E-2</v>
      </c>
      <c r="I13" s="39">
        <f t="shared" ref="I13:J21" si="2">I4/($N4-$K4)</f>
        <v>0.16505636070853463</v>
      </c>
      <c r="J13" s="39">
        <f t="shared" si="2"/>
        <v>0.83494363929146542</v>
      </c>
      <c r="K13" s="191">
        <f t="shared" ref="K13" si="3">K4/($N4-$K4)</f>
        <v>7.6489533011272143E-3</v>
      </c>
      <c r="L13" s="39">
        <f t="shared" ref="L13:N20" si="4">L4/$N4</f>
        <v>0.18917299240910906</v>
      </c>
      <c r="M13" s="39">
        <f t="shared" si="4"/>
        <v>0.81082700759089088</v>
      </c>
      <c r="N13" s="39">
        <f t="shared" si="4"/>
        <v>1</v>
      </c>
      <c r="O13" s="8"/>
    </row>
    <row r="14" spans="1:16" x14ac:dyDescent="0.2">
      <c r="A14" s="31" t="s">
        <v>59</v>
      </c>
      <c r="B14" s="31" t="s">
        <v>48</v>
      </c>
      <c r="C14" s="40">
        <f t="shared" si="0"/>
        <v>5.1466519092418374E-2</v>
      </c>
      <c r="D14" s="40">
        <f t="shared" si="0"/>
        <v>0.17155506364139458</v>
      </c>
      <c r="E14" s="40">
        <f t="shared" si="0"/>
        <v>0.1444382955174322</v>
      </c>
      <c r="F14" s="40">
        <f t="shared" si="0"/>
        <v>3.790813503043719E-2</v>
      </c>
      <c r="G14" s="40">
        <f t="shared" si="0"/>
        <v>0.59463198671831763</v>
      </c>
      <c r="H14" s="192">
        <f t="shared" ref="H14" si="5">H5/($N5-$H5)</f>
        <v>1.9645821804095187E-2</v>
      </c>
      <c r="I14" s="40">
        <f t="shared" si="2"/>
        <v>9.9590723055934513E-2</v>
      </c>
      <c r="J14" s="40">
        <f t="shared" si="2"/>
        <v>0.90040927694406547</v>
      </c>
      <c r="K14" s="192">
        <f t="shared" ref="K14" si="6">K5/($N5-$K5)</f>
        <v>5.4570259208731242E-3</v>
      </c>
      <c r="L14" s="40">
        <f t="shared" si="4"/>
        <v>0.1728629579375848</v>
      </c>
      <c r="M14" s="40">
        <f t="shared" si="4"/>
        <v>0.82713704206241523</v>
      </c>
      <c r="N14" s="40">
        <f t="shared" si="4"/>
        <v>1</v>
      </c>
      <c r="O14" s="8"/>
    </row>
    <row r="15" spans="1:16" x14ac:dyDescent="0.2">
      <c r="A15" s="35" t="s">
        <v>61</v>
      </c>
      <c r="B15" s="35" t="s">
        <v>50</v>
      </c>
      <c r="C15" s="41">
        <f t="shared" si="0"/>
        <v>4.8731325586910124E-2</v>
      </c>
      <c r="D15" s="41">
        <f t="shared" si="0"/>
        <v>0.15390087740099598</v>
      </c>
      <c r="E15" s="41">
        <f t="shared" si="0"/>
        <v>0.12627460279819777</v>
      </c>
      <c r="F15" s="41">
        <f t="shared" si="0"/>
        <v>3.0590467156746501E-2</v>
      </c>
      <c r="G15" s="41">
        <f t="shared" si="0"/>
        <v>0.64050272705714961</v>
      </c>
      <c r="H15" s="193">
        <f t="shared" ref="H15" si="7">H6/($N6-$H6)</f>
        <v>3.0471899454588568E-2</v>
      </c>
      <c r="I15" s="41">
        <f t="shared" si="2"/>
        <v>0.13726398702652612</v>
      </c>
      <c r="J15" s="41">
        <f t="shared" si="2"/>
        <v>0.86273601297347391</v>
      </c>
      <c r="K15" s="193">
        <f t="shared" ref="K15" si="8">K6/($N6-$K6)</f>
        <v>6.718406116066257E-3</v>
      </c>
      <c r="L15" s="41">
        <f t="shared" si="4"/>
        <v>0.18225750776665517</v>
      </c>
      <c r="M15" s="41">
        <f t="shared" si="4"/>
        <v>0.81774249223334483</v>
      </c>
      <c r="N15" s="41">
        <f t="shared" si="4"/>
        <v>1</v>
      </c>
      <c r="O15" s="8"/>
    </row>
    <row r="16" spans="1:16" x14ac:dyDescent="0.2">
      <c r="A16" s="38" t="s">
        <v>62</v>
      </c>
      <c r="B16" s="38" t="s">
        <v>52</v>
      </c>
      <c r="C16" s="39">
        <f t="shared" si="0"/>
        <v>4.49438202247191E-2</v>
      </c>
      <c r="D16" s="39">
        <f t="shared" si="0"/>
        <v>0.3047752808988764</v>
      </c>
      <c r="E16" s="39">
        <f t="shared" si="0"/>
        <v>0.15730337078651685</v>
      </c>
      <c r="F16" s="39">
        <f t="shared" si="0"/>
        <v>2.5280898876404494E-2</v>
      </c>
      <c r="G16" s="39">
        <f t="shared" si="0"/>
        <v>0.46769662921348315</v>
      </c>
      <c r="H16" s="191">
        <f t="shared" ref="H16" si="9">H7/($N7-$H7)</f>
        <v>1.6853932584269662E-2</v>
      </c>
      <c r="I16" s="39">
        <f t="shared" si="2"/>
        <v>6.8245125348189412E-2</v>
      </c>
      <c r="J16" s="39">
        <f t="shared" si="2"/>
        <v>0.93175487465181062</v>
      </c>
      <c r="K16" s="191">
        <f t="shared" ref="K16" si="10">K7/($N7-$K7)</f>
        <v>8.356545961002786E-3</v>
      </c>
      <c r="L16" s="39">
        <f t="shared" si="4"/>
        <v>0.1132596685082873</v>
      </c>
      <c r="M16" s="39">
        <f t="shared" si="4"/>
        <v>0.88674033149171272</v>
      </c>
      <c r="N16" s="39">
        <f t="shared" si="4"/>
        <v>1</v>
      </c>
      <c r="O16" s="8"/>
    </row>
    <row r="17" spans="1:15" x14ac:dyDescent="0.2">
      <c r="A17" s="31" t="s">
        <v>62</v>
      </c>
      <c r="B17" s="31" t="s">
        <v>53</v>
      </c>
      <c r="C17" s="40">
        <f t="shared" si="0"/>
        <v>6.741573033707865E-2</v>
      </c>
      <c r="D17" s="40">
        <f t="shared" si="0"/>
        <v>0.26217228464419473</v>
      </c>
      <c r="E17" s="40">
        <f t="shared" si="0"/>
        <v>0.14232209737827714</v>
      </c>
      <c r="F17" s="40">
        <f t="shared" si="0"/>
        <v>2.247191011235955E-2</v>
      </c>
      <c r="G17" s="40">
        <f t="shared" si="0"/>
        <v>0.5056179775280899</v>
      </c>
      <c r="H17" s="192">
        <f t="shared" ref="H17" si="11">H8/($N8-$H8)</f>
        <v>0</v>
      </c>
      <c r="I17" s="40">
        <f t="shared" si="2"/>
        <v>4.1198501872659173E-2</v>
      </c>
      <c r="J17" s="40">
        <f t="shared" si="2"/>
        <v>0.95880149812734083</v>
      </c>
      <c r="K17" s="192">
        <f t="shared" ref="K17" si="12">K8/($N8-$K8)</f>
        <v>0</v>
      </c>
      <c r="L17" s="40">
        <f t="shared" si="4"/>
        <v>0.15730337078651685</v>
      </c>
      <c r="M17" s="40">
        <f t="shared" si="4"/>
        <v>0.84269662921348309</v>
      </c>
      <c r="N17" s="40">
        <f t="shared" si="4"/>
        <v>1</v>
      </c>
      <c r="O17" s="8"/>
    </row>
    <row r="18" spans="1:15" x14ac:dyDescent="0.2">
      <c r="A18" s="31" t="s">
        <v>62</v>
      </c>
      <c r="B18" s="31" t="s">
        <v>54</v>
      </c>
      <c r="C18" s="40">
        <f t="shared" si="0"/>
        <v>4.7961630695443645E-2</v>
      </c>
      <c r="D18" s="40">
        <f t="shared" si="0"/>
        <v>0.23021582733812951</v>
      </c>
      <c r="E18" s="40">
        <f t="shared" si="0"/>
        <v>0.16786570743405277</v>
      </c>
      <c r="F18" s="40">
        <f t="shared" si="0"/>
        <v>4.5563549160671464E-2</v>
      </c>
      <c r="G18" s="40">
        <f t="shared" si="0"/>
        <v>0.50839328537170259</v>
      </c>
      <c r="H18" s="192">
        <f t="shared" ref="H18" si="13">H9/($N9-$H9)</f>
        <v>1.1990407673860911E-2</v>
      </c>
      <c r="I18" s="40">
        <f t="shared" si="2"/>
        <v>5.9382422802850353E-2</v>
      </c>
      <c r="J18" s="40">
        <f t="shared" si="2"/>
        <v>0.94061757719714967</v>
      </c>
      <c r="K18" s="192">
        <f t="shared" ref="K18" si="14">K9/($N9-$K9)</f>
        <v>2.3752969121140144E-3</v>
      </c>
      <c r="L18" s="40">
        <f t="shared" si="4"/>
        <v>0.12559241706161137</v>
      </c>
      <c r="M18" s="40">
        <f t="shared" si="4"/>
        <v>0.87440758293838861</v>
      </c>
      <c r="N18" s="40">
        <f t="shared" si="4"/>
        <v>1</v>
      </c>
      <c r="O18" s="8"/>
    </row>
    <row r="19" spans="1:15" x14ac:dyDescent="0.2">
      <c r="A19" s="35" t="s">
        <v>63</v>
      </c>
      <c r="B19" s="35" t="s">
        <v>56</v>
      </c>
      <c r="C19" s="41">
        <f>C10/($N10-$H10)</f>
        <v>5.0143266475644696E-2</v>
      </c>
      <c r="D19" s="41">
        <f t="shared" si="0"/>
        <v>0.27435530085959886</v>
      </c>
      <c r="E19" s="41">
        <f t="shared" si="0"/>
        <v>0.15759312320916904</v>
      </c>
      <c r="F19" s="41">
        <f t="shared" si="0"/>
        <v>3.0802292263610316E-2</v>
      </c>
      <c r="G19" s="41">
        <f t="shared" si="0"/>
        <v>0.4871060171919771</v>
      </c>
      <c r="H19" s="193">
        <f t="shared" ref="H19" si="15">H10/($N10-$H10)</f>
        <v>1.2177650429799427E-2</v>
      </c>
      <c r="I19" s="41">
        <f t="shared" si="2"/>
        <v>6.0455192034139404E-2</v>
      </c>
      <c r="J19" s="41">
        <f t="shared" si="2"/>
        <v>0.9395448079658606</v>
      </c>
      <c r="K19" s="193">
        <f t="shared" ref="K19" si="16">K10/($N10-$K10)</f>
        <v>4.9786628733997154E-3</v>
      </c>
      <c r="L19" s="41">
        <f t="shared" si="4"/>
        <v>0.12526539278131635</v>
      </c>
      <c r="M19" s="41">
        <f t="shared" si="4"/>
        <v>0.87473460721868368</v>
      </c>
      <c r="N19" s="41">
        <f t="shared" si="4"/>
        <v>1</v>
      </c>
      <c r="O19" s="8"/>
    </row>
    <row r="20" spans="1:15" x14ac:dyDescent="0.2">
      <c r="A20" s="135" t="s">
        <v>64</v>
      </c>
      <c r="B20" s="135" t="s">
        <v>57</v>
      </c>
      <c r="C20" s="199">
        <f t="shared" si="0"/>
        <v>5.6008146639511203E-2</v>
      </c>
      <c r="D20" s="199">
        <f t="shared" si="0"/>
        <v>0.25661914460285135</v>
      </c>
      <c r="E20" s="199">
        <f t="shared" si="0"/>
        <v>0.18431771894093688</v>
      </c>
      <c r="F20" s="199">
        <f t="shared" si="0"/>
        <v>5.0916496945010187E-2</v>
      </c>
      <c r="G20" s="199">
        <f t="shared" si="0"/>
        <v>0.45213849287169044</v>
      </c>
      <c r="H20" s="200">
        <f t="shared" ref="H20" si="17">H11/($N11-$H11)</f>
        <v>6.1099796334012219E-3</v>
      </c>
      <c r="I20" s="199">
        <f t="shared" si="2"/>
        <v>2.7411167512690356E-2</v>
      </c>
      <c r="J20" s="199">
        <f t="shared" si="2"/>
        <v>0.97258883248730965</v>
      </c>
      <c r="K20" s="200">
        <f t="shared" ref="K20" si="18">K11/($N11-$K11)</f>
        <v>3.0456852791878172E-3</v>
      </c>
      <c r="L20" s="199">
        <f t="shared" si="4"/>
        <v>7.28744939271255E-2</v>
      </c>
      <c r="M20" s="199">
        <f t="shared" si="4"/>
        <v>0.92712550607287447</v>
      </c>
      <c r="N20" s="199">
        <f t="shared" si="4"/>
        <v>1</v>
      </c>
      <c r="O20" s="8"/>
    </row>
    <row r="21" spans="1:15" x14ac:dyDescent="0.2">
      <c r="A21" s="162" t="s">
        <v>65</v>
      </c>
      <c r="B21" s="162" t="s">
        <v>66</v>
      </c>
      <c r="C21" s="163">
        <f t="shared" si="0"/>
        <v>4.9574546799852015E-2</v>
      </c>
      <c r="D21" s="163">
        <f t="shared" si="0"/>
        <v>0.17878283388827229</v>
      </c>
      <c r="E21" s="163">
        <f t="shared" si="0"/>
        <v>0.13559008509064002</v>
      </c>
      <c r="F21" s="163">
        <f t="shared" si="0"/>
        <v>3.2463928967813541E-2</v>
      </c>
      <c r="G21" s="163">
        <f t="shared" si="0"/>
        <v>0.60358860525342217</v>
      </c>
      <c r="H21" s="194">
        <f t="shared" ref="H21" si="19">H12/($N12-$H12)</f>
        <v>2.5897151313355529E-2</v>
      </c>
      <c r="I21" s="163">
        <f t="shared" si="2"/>
        <v>0.11765239477503628</v>
      </c>
      <c r="J21" s="163">
        <f>J12/($N12-$K12)</f>
        <v>0.88234760522496369</v>
      </c>
      <c r="K21" s="194">
        <f t="shared" ref="K21" si="20">K12/($N12-$K12)</f>
        <v>6.1683599419448476E-3</v>
      </c>
      <c r="L21" s="163">
        <f>L12/($N12)</f>
        <v>0.1652542372881356</v>
      </c>
      <c r="M21" s="163">
        <f>M12/($N12)</f>
        <v>0.8347457627118644</v>
      </c>
      <c r="N21" s="163">
        <f>N12/$N12</f>
        <v>1</v>
      </c>
      <c r="O21" s="8"/>
    </row>
    <row r="22" spans="1:15" x14ac:dyDescent="0.2">
      <c r="A22" s="42"/>
      <c r="B22" s="42"/>
      <c r="H22" s="43"/>
      <c r="K22" s="196"/>
    </row>
    <row r="24" spans="1:15" x14ac:dyDescent="0.2">
      <c r="H24" s="43"/>
      <c r="I24" s="156"/>
    </row>
    <row r="26" spans="1:15" x14ac:dyDescent="0.2">
      <c r="H26" s="43"/>
    </row>
  </sheetData>
  <pageMargins left="0.70000000000000007" right="0.70000000000000007" top="0.75" bottom="0.75" header="0.30000000000000004" footer="0.30000000000000004"/>
  <pageSetup paperSize="9" fitToWidth="0" fitToHeight="0" orientation="portrait" horizontalDpi="200" verticalDpi="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9"/>
  <sheetViews>
    <sheetView zoomScaleNormal="100" workbookViewId="0">
      <selection activeCell="C28" sqref="C28"/>
    </sheetView>
  </sheetViews>
  <sheetFormatPr defaultColWidth="9.28515625" defaultRowHeight="15" customHeight="1" x14ac:dyDescent="0.2"/>
  <cols>
    <col min="1" max="1" width="39.85546875" style="2" customWidth="1"/>
    <col min="2" max="2" width="42.140625" style="2" customWidth="1"/>
    <col min="3" max="7" width="8.7109375" style="2" customWidth="1"/>
    <col min="8" max="10" width="13.7109375" style="2" customWidth="1"/>
    <col min="11" max="11" width="9.28515625" style="2" customWidth="1"/>
    <col min="12" max="16384" width="9.28515625" style="2"/>
  </cols>
  <sheetData>
    <row r="1" spans="1:13" ht="15" customHeight="1" x14ac:dyDescent="0.2">
      <c r="A1" s="44" t="s">
        <v>174</v>
      </c>
      <c r="B1" s="44"/>
    </row>
    <row r="2" spans="1:13" ht="15" customHeight="1" x14ac:dyDescent="0.2">
      <c r="A2" s="12" t="s">
        <v>67</v>
      </c>
      <c r="B2" s="12"/>
    </row>
    <row r="3" spans="1:13" ht="15" customHeight="1" x14ac:dyDescent="0.2">
      <c r="A3" s="12" t="s">
        <v>68</v>
      </c>
      <c r="B3" s="12"/>
    </row>
    <row r="4" spans="1:13" ht="38.25" x14ac:dyDescent="0.2">
      <c r="A4" s="165" t="s">
        <v>34</v>
      </c>
      <c r="B4" s="165" t="s">
        <v>35</v>
      </c>
      <c r="C4" s="166" t="s">
        <v>71</v>
      </c>
      <c r="D4" s="166" t="s">
        <v>72</v>
      </c>
      <c r="E4" s="166" t="s">
        <v>73</v>
      </c>
      <c r="F4" s="166" t="s">
        <v>142</v>
      </c>
      <c r="G4" s="166" t="s">
        <v>151</v>
      </c>
      <c r="H4" s="160" t="s">
        <v>164</v>
      </c>
      <c r="I4" s="160" t="s">
        <v>165</v>
      </c>
      <c r="J4" s="160" t="s">
        <v>166</v>
      </c>
      <c r="K4" s="8"/>
      <c r="L4" s="45"/>
      <c r="M4" s="45"/>
    </row>
    <row r="5" spans="1:13" ht="15" customHeight="1" x14ac:dyDescent="0.2">
      <c r="A5" s="46" t="s">
        <v>74</v>
      </c>
      <c r="B5" s="46" t="s">
        <v>47</v>
      </c>
      <c r="C5" s="47">
        <v>6827</v>
      </c>
      <c r="D5" s="47">
        <v>5422</v>
      </c>
      <c r="E5" s="47">
        <v>5156</v>
      </c>
      <c r="F5" s="47">
        <v>5388</v>
      </c>
      <c r="G5" s="47">
        <v>5006</v>
      </c>
      <c r="H5" s="48" t="s">
        <v>60</v>
      </c>
      <c r="I5" s="48">
        <f t="shared" ref="I5:I13" si="0">G5/$C5-1</f>
        <v>-0.26673502270396954</v>
      </c>
      <c r="J5" s="48">
        <f>G5/F5-1</f>
        <v>-7.0898292501855975E-2</v>
      </c>
      <c r="K5" s="8"/>
      <c r="L5" s="45"/>
      <c r="M5" s="45"/>
    </row>
    <row r="6" spans="1:13" ht="15" customHeight="1" x14ac:dyDescent="0.2">
      <c r="A6" s="46" t="s">
        <v>74</v>
      </c>
      <c r="B6" s="46" t="s">
        <v>48</v>
      </c>
      <c r="C6" s="47">
        <v>3534</v>
      </c>
      <c r="D6" s="47">
        <v>2909</v>
      </c>
      <c r="E6" s="47">
        <v>3053</v>
      </c>
      <c r="F6" s="47">
        <v>3618</v>
      </c>
      <c r="G6" s="47">
        <v>3685</v>
      </c>
      <c r="H6" s="48" t="s">
        <v>60</v>
      </c>
      <c r="I6" s="48">
        <f t="shared" si="0"/>
        <v>4.2727787209960288E-2</v>
      </c>
      <c r="J6" s="48">
        <f t="shared" ref="J6:J13" si="1">G6/F6-1</f>
        <v>1.8518518518518601E-2</v>
      </c>
      <c r="K6" s="8"/>
      <c r="L6" s="45"/>
      <c r="M6" s="45"/>
    </row>
    <row r="7" spans="1:13" ht="15" customHeight="1" x14ac:dyDescent="0.2">
      <c r="A7" s="49" t="s">
        <v>75</v>
      </c>
      <c r="B7" s="49" t="s">
        <v>50</v>
      </c>
      <c r="C7" s="50">
        <v>10361</v>
      </c>
      <c r="D7" s="50">
        <v>8331</v>
      </c>
      <c r="E7" s="50">
        <v>8209</v>
      </c>
      <c r="F7" s="50">
        <v>9006</v>
      </c>
      <c r="G7" s="50">
        <v>8691</v>
      </c>
      <c r="H7" s="51">
        <f>G7/$G$13</f>
        <v>0.78353768481788677</v>
      </c>
      <c r="I7" s="51">
        <f t="shared" si="0"/>
        <v>-0.16118135315124027</v>
      </c>
      <c r="J7" s="51">
        <f t="shared" si="1"/>
        <v>-3.4976682211858789E-2</v>
      </c>
      <c r="K7" s="8"/>
      <c r="L7" s="45"/>
      <c r="M7" s="45"/>
    </row>
    <row r="8" spans="1:13" ht="15" customHeight="1" x14ac:dyDescent="0.2">
      <c r="A8" s="52" t="s">
        <v>76</v>
      </c>
      <c r="B8" s="52" t="s">
        <v>52</v>
      </c>
      <c r="C8" s="53">
        <v>526</v>
      </c>
      <c r="D8" s="53">
        <v>509</v>
      </c>
      <c r="E8" s="53">
        <v>628</v>
      </c>
      <c r="F8" s="53">
        <v>669</v>
      </c>
      <c r="G8" s="53">
        <v>724</v>
      </c>
      <c r="H8" s="54" t="s">
        <v>60</v>
      </c>
      <c r="I8" s="55">
        <f t="shared" si="0"/>
        <v>0.37642585551330798</v>
      </c>
      <c r="J8" s="55">
        <f t="shared" si="1"/>
        <v>8.2212257100149566E-2</v>
      </c>
      <c r="K8" s="8"/>
    </row>
    <row r="9" spans="1:13" ht="15" customHeight="1" x14ac:dyDescent="0.2">
      <c r="A9" s="46" t="s">
        <v>76</v>
      </c>
      <c r="B9" s="46" t="s">
        <v>53</v>
      </c>
      <c r="C9" s="47">
        <v>170</v>
      </c>
      <c r="D9" s="47">
        <v>190</v>
      </c>
      <c r="E9" s="47">
        <v>229</v>
      </c>
      <c r="F9" s="47">
        <v>205</v>
      </c>
      <c r="G9" s="47">
        <v>267</v>
      </c>
      <c r="H9" s="56" t="s">
        <v>60</v>
      </c>
      <c r="I9" s="48">
        <f t="shared" si="0"/>
        <v>0.57058823529411762</v>
      </c>
      <c r="J9" s="48">
        <f t="shared" si="1"/>
        <v>0.30243902439024395</v>
      </c>
      <c r="K9" s="8"/>
    </row>
    <row r="10" spans="1:13" ht="15" customHeight="1" x14ac:dyDescent="0.2">
      <c r="A10" s="46" t="s">
        <v>76</v>
      </c>
      <c r="B10" s="46" t="s">
        <v>54</v>
      </c>
      <c r="C10" s="47">
        <v>303</v>
      </c>
      <c r="D10" s="47">
        <v>301</v>
      </c>
      <c r="E10" s="47">
        <v>344</v>
      </c>
      <c r="F10" s="47">
        <v>346</v>
      </c>
      <c r="G10" s="47">
        <v>422</v>
      </c>
      <c r="H10" s="56" t="s">
        <v>60</v>
      </c>
      <c r="I10" s="48">
        <f t="shared" si="0"/>
        <v>0.39273927392739272</v>
      </c>
      <c r="J10" s="48">
        <f t="shared" si="1"/>
        <v>0.21965317919075145</v>
      </c>
      <c r="K10" s="8"/>
    </row>
    <row r="11" spans="1:13" ht="15" customHeight="1" x14ac:dyDescent="0.2">
      <c r="A11" s="49" t="s">
        <v>77</v>
      </c>
      <c r="B11" s="6" t="s">
        <v>56</v>
      </c>
      <c r="C11" s="50">
        <v>999</v>
      </c>
      <c r="D11" s="50">
        <v>1000</v>
      </c>
      <c r="E11" s="50">
        <v>1201</v>
      </c>
      <c r="F11" s="50">
        <v>1220</v>
      </c>
      <c r="G11" s="50">
        <v>1413</v>
      </c>
      <c r="H11" s="51">
        <f t="shared" ref="H11:H13" si="2">G11/$G$13</f>
        <v>0.12738910926794086</v>
      </c>
      <c r="I11" s="51">
        <f t="shared" si="0"/>
        <v>0.4144144144144144</v>
      </c>
      <c r="J11" s="51">
        <f t="shared" si="1"/>
        <v>0.15819672131147544</v>
      </c>
      <c r="K11" s="8"/>
    </row>
    <row r="12" spans="1:13" ht="15" customHeight="1" x14ac:dyDescent="0.2">
      <c r="A12" s="201" t="s">
        <v>78</v>
      </c>
      <c r="B12" s="201" t="s">
        <v>57</v>
      </c>
      <c r="C12" s="57">
        <v>1350</v>
      </c>
      <c r="D12" s="57">
        <v>1200</v>
      </c>
      <c r="E12" s="57">
        <v>1009</v>
      </c>
      <c r="F12" s="57">
        <v>837</v>
      </c>
      <c r="G12" s="57">
        <v>988</v>
      </c>
      <c r="H12" s="58">
        <f t="shared" si="2"/>
        <v>8.9073205914172379E-2</v>
      </c>
      <c r="I12" s="58">
        <f t="shared" si="0"/>
        <v>-0.26814814814814814</v>
      </c>
      <c r="J12" s="58">
        <f t="shared" si="1"/>
        <v>0.18040621266427714</v>
      </c>
      <c r="K12" s="8"/>
    </row>
    <row r="13" spans="1:13" ht="15" customHeight="1" x14ac:dyDescent="0.2">
      <c r="A13" s="167" t="s">
        <v>79</v>
      </c>
      <c r="B13" s="167" t="s">
        <v>79</v>
      </c>
      <c r="C13" s="168">
        <v>12710</v>
      </c>
      <c r="D13" s="168">
        <v>10531</v>
      </c>
      <c r="E13" s="168">
        <v>10419</v>
      </c>
      <c r="F13" s="168">
        <v>11063</v>
      </c>
      <c r="G13" s="168">
        <v>11092</v>
      </c>
      <c r="H13" s="169">
        <f t="shared" si="2"/>
        <v>1</v>
      </c>
      <c r="I13" s="169">
        <f t="shared" si="0"/>
        <v>-0.12730133752950434</v>
      </c>
      <c r="J13" s="169">
        <f t="shared" si="1"/>
        <v>2.6213504474374982E-3</v>
      </c>
      <c r="K13" s="8"/>
    </row>
    <row r="14" spans="1:13" ht="15" customHeight="1" x14ac:dyDescent="0.2">
      <c r="A14" s="59"/>
      <c r="B14" s="59"/>
      <c r="C14" s="60"/>
      <c r="D14" s="60"/>
      <c r="E14" s="60"/>
      <c r="F14" s="61"/>
      <c r="G14" s="61"/>
    </row>
    <row r="15" spans="1:13" ht="15" customHeight="1" x14ac:dyDescent="0.2">
      <c r="C15" s="37"/>
      <c r="D15" s="37"/>
      <c r="E15" s="37"/>
      <c r="F15" s="37"/>
      <c r="G15" s="37"/>
    </row>
    <row r="16" spans="1:13" ht="15" customHeight="1" x14ac:dyDescent="0.2">
      <c r="G16" s="37"/>
    </row>
    <row r="17" spans="3:7" ht="15" customHeight="1" x14ac:dyDescent="0.2">
      <c r="C17" s="37"/>
      <c r="D17" s="37"/>
      <c r="E17" s="37"/>
      <c r="F17" s="37"/>
      <c r="G17" s="37"/>
    </row>
    <row r="18" spans="3:7" ht="15" customHeight="1" x14ac:dyDescent="0.2">
      <c r="C18" s="37"/>
      <c r="D18" s="37"/>
      <c r="E18" s="37"/>
      <c r="F18" s="37"/>
      <c r="G18" s="37"/>
    </row>
    <row r="19" spans="3:7" ht="15" customHeight="1" x14ac:dyDescent="0.2">
      <c r="C19" s="37"/>
      <c r="D19" s="37"/>
      <c r="E19" s="37"/>
      <c r="F19" s="37"/>
      <c r="G19" s="37"/>
    </row>
  </sheetData>
  <phoneticPr fontId="19" type="noConversion"/>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27"/>
  <sheetViews>
    <sheetView zoomScale="90" zoomScaleNormal="90" workbookViewId="0"/>
  </sheetViews>
  <sheetFormatPr defaultColWidth="11.42578125" defaultRowHeight="15" customHeight="1" x14ac:dyDescent="0.2"/>
  <cols>
    <col min="1" max="1" width="16.140625" style="83" customWidth="1"/>
    <col min="2" max="2" width="40.28515625" style="83" customWidth="1"/>
    <col min="3" max="13" width="7.7109375" style="65" customWidth="1"/>
    <col min="14" max="16" width="14.7109375" style="65" customWidth="1"/>
    <col min="17" max="17" width="11.42578125" style="67" customWidth="1"/>
    <col min="18" max="18" width="12" style="67" bestFit="1" customWidth="1"/>
    <col min="19" max="16384" width="11.42578125" style="67"/>
  </cols>
  <sheetData>
    <row r="1" spans="1:19" s="9" customFormat="1" ht="15" customHeight="1" x14ac:dyDescent="0.2">
      <c r="A1" s="44" t="s">
        <v>171</v>
      </c>
      <c r="B1" s="44"/>
      <c r="C1" s="62"/>
      <c r="D1" s="62"/>
      <c r="E1" s="30"/>
      <c r="F1" s="30"/>
      <c r="G1" s="30"/>
      <c r="H1" s="30"/>
      <c r="I1" s="30"/>
      <c r="J1" s="30"/>
      <c r="K1" s="30"/>
      <c r="L1" s="30"/>
      <c r="M1" s="30"/>
      <c r="N1" s="30"/>
      <c r="O1" s="30"/>
      <c r="P1" s="63"/>
    </row>
    <row r="2" spans="1:19" ht="15" customHeight="1" x14ac:dyDescent="0.2">
      <c r="A2" s="12" t="s">
        <v>80</v>
      </c>
      <c r="B2" s="12"/>
      <c r="C2" s="64"/>
      <c r="D2" s="64"/>
      <c r="P2" s="66"/>
    </row>
    <row r="3" spans="1:19" ht="15" customHeight="1" x14ac:dyDescent="0.2">
      <c r="A3" s="12" t="s">
        <v>81</v>
      </c>
      <c r="B3" s="12"/>
      <c r="C3" s="64"/>
      <c r="D3" s="64"/>
      <c r="P3" s="66"/>
    </row>
    <row r="4" spans="1:19" ht="15" customHeight="1" x14ac:dyDescent="0.2">
      <c r="A4" s="12" t="s">
        <v>82</v>
      </c>
      <c r="B4" s="12"/>
      <c r="C4" s="64"/>
      <c r="D4" s="64"/>
      <c r="P4" s="66"/>
    </row>
    <row r="5" spans="1:19" s="68" customFormat="1" ht="69.75" customHeight="1" x14ac:dyDescent="0.2">
      <c r="A5" s="170" t="s">
        <v>83</v>
      </c>
      <c r="B5" s="170" t="s">
        <v>84</v>
      </c>
      <c r="C5" s="171" t="s">
        <v>85</v>
      </c>
      <c r="D5" s="171" t="s">
        <v>86</v>
      </c>
      <c r="E5" s="171" t="s">
        <v>87</v>
      </c>
      <c r="F5" s="171" t="s">
        <v>88</v>
      </c>
      <c r="G5" s="172" t="s">
        <v>69</v>
      </c>
      <c r="H5" s="172" t="s">
        <v>70</v>
      </c>
      <c r="I5" s="172" t="s">
        <v>71</v>
      </c>
      <c r="J5" s="172" t="s">
        <v>72</v>
      </c>
      <c r="K5" s="172" t="s">
        <v>73</v>
      </c>
      <c r="L5" s="172" t="s">
        <v>142</v>
      </c>
      <c r="M5" s="172" t="s">
        <v>151</v>
      </c>
      <c r="N5" s="172" t="s">
        <v>152</v>
      </c>
      <c r="O5" s="172" t="s">
        <v>176</v>
      </c>
      <c r="P5" s="172" t="s">
        <v>177</v>
      </c>
    </row>
    <row r="6" spans="1:19" ht="15" customHeight="1" x14ac:dyDescent="0.2">
      <c r="A6" s="69" t="s">
        <v>89</v>
      </c>
      <c r="B6" s="69" t="s">
        <v>43</v>
      </c>
      <c r="C6" s="70">
        <v>14.416666666666666</v>
      </c>
      <c r="D6" s="70">
        <v>12.333333333333334</v>
      </c>
      <c r="E6" s="70">
        <v>10.166666666666666</v>
      </c>
      <c r="F6" s="70">
        <v>13.25</v>
      </c>
      <c r="G6" s="70">
        <v>17</v>
      </c>
      <c r="H6" s="70">
        <v>10.416666666666666</v>
      </c>
      <c r="I6" s="70">
        <v>7.666666666666667</v>
      </c>
      <c r="J6" s="70">
        <v>12.583333333333334</v>
      </c>
      <c r="K6" s="70">
        <v>8.4166666666666661</v>
      </c>
      <c r="L6" s="70">
        <v>9.25</v>
      </c>
      <c r="M6" s="70">
        <v>9.8333333333333339</v>
      </c>
      <c r="N6" s="71">
        <f t="shared" ref="N6:N13" si="0">M6/$M$10</f>
        <v>5.3758542141230076E-2</v>
      </c>
      <c r="O6" s="71">
        <f>MonthlyAvgCustodyPop_Demographics[[#This Row],[2025]]/MonthlyAvgCustodyPop_Demographics[[#This Row],[2015]]-1</f>
        <v>-0.31791907514450857</v>
      </c>
      <c r="P6" s="71">
        <f t="shared" ref="P6:P21" si="1">SUM(M6/L6)-1</f>
        <v>6.3063063063063085E-2</v>
      </c>
    </row>
    <row r="7" spans="1:19" ht="15" customHeight="1" x14ac:dyDescent="0.2">
      <c r="A7" s="69" t="s">
        <v>89</v>
      </c>
      <c r="B7" s="69" t="s">
        <v>90</v>
      </c>
      <c r="C7" s="70">
        <v>32.416666666666664</v>
      </c>
      <c r="D7" s="70">
        <v>29.083333333333332</v>
      </c>
      <c r="E7" s="70">
        <v>27.833333333333332</v>
      </c>
      <c r="F7" s="70">
        <v>29.666666666666668</v>
      </c>
      <c r="G7" s="70">
        <v>38.666666666666664</v>
      </c>
      <c r="H7" s="70">
        <v>31.833333333333332</v>
      </c>
      <c r="I7" s="70">
        <v>28.5</v>
      </c>
      <c r="J7" s="70">
        <v>31.916666666666668</v>
      </c>
      <c r="K7" s="70">
        <v>26.333333333333332</v>
      </c>
      <c r="L7" s="70">
        <v>23.666666666666668</v>
      </c>
      <c r="M7" s="70">
        <v>24.25</v>
      </c>
      <c r="N7" s="71">
        <f t="shared" si="0"/>
        <v>0.13257403189066061</v>
      </c>
      <c r="O7" s="71">
        <f>MonthlyAvgCustodyPop_Demographics[[#This Row],[2025]]/MonthlyAvgCustodyPop_Demographics[[#This Row],[2015]]-1</f>
        <v>-0.25192802056555264</v>
      </c>
      <c r="P7" s="71">
        <f t="shared" si="1"/>
        <v>2.4647887323943518E-2</v>
      </c>
    </row>
    <row r="8" spans="1:19" ht="15" customHeight="1" x14ac:dyDescent="0.2">
      <c r="A8" s="69" t="s">
        <v>89</v>
      </c>
      <c r="B8" s="69" t="s">
        <v>91</v>
      </c>
      <c r="C8" s="70">
        <v>65.166666666666671</v>
      </c>
      <c r="D8" s="70">
        <v>65.416666666666671</v>
      </c>
      <c r="E8" s="70">
        <v>54.916666666666664</v>
      </c>
      <c r="F8" s="70">
        <v>63.916666666666664</v>
      </c>
      <c r="G8" s="70">
        <v>70.083333333333329</v>
      </c>
      <c r="H8" s="70">
        <v>76</v>
      </c>
      <c r="I8" s="70">
        <v>54.25</v>
      </c>
      <c r="J8" s="70">
        <v>59.416666666666664</v>
      </c>
      <c r="K8" s="70">
        <v>55.666666666666664</v>
      </c>
      <c r="L8" s="70">
        <v>61.583333333333336</v>
      </c>
      <c r="M8" s="70">
        <v>53.333333333333336</v>
      </c>
      <c r="N8" s="71">
        <f t="shared" si="0"/>
        <v>0.29157175398633262</v>
      </c>
      <c r="O8" s="71">
        <f>MonthlyAvgCustodyPop_Demographics[[#This Row],[2025]]/MonthlyAvgCustodyPop_Demographics[[#This Row],[2015]]-1</f>
        <v>-0.18158567774936063</v>
      </c>
      <c r="P8" s="71">
        <f t="shared" si="1"/>
        <v>-0.13396481732070364</v>
      </c>
    </row>
    <row r="9" spans="1:19" ht="15" customHeight="1" x14ac:dyDescent="0.2">
      <c r="A9" s="69" t="s">
        <v>89</v>
      </c>
      <c r="B9" s="69" t="s">
        <v>92</v>
      </c>
      <c r="C9" s="70">
        <v>127.75</v>
      </c>
      <c r="D9" s="70">
        <v>105.25</v>
      </c>
      <c r="E9" s="70">
        <v>90.166666666666671</v>
      </c>
      <c r="F9" s="70">
        <v>110.33333333333333</v>
      </c>
      <c r="G9" s="70">
        <v>117.33333333333333</v>
      </c>
      <c r="H9" s="70">
        <v>121.33333333333333</v>
      </c>
      <c r="I9" s="70">
        <v>134</v>
      </c>
      <c r="J9" s="70">
        <v>102.58333333333333</v>
      </c>
      <c r="K9" s="70">
        <v>105.16666666666667</v>
      </c>
      <c r="L9" s="70">
        <v>90.25</v>
      </c>
      <c r="M9" s="70">
        <v>95.5</v>
      </c>
      <c r="N9" s="71">
        <f>M9/$M$10</f>
        <v>0.52209567198177675</v>
      </c>
      <c r="O9" s="71">
        <f>MonthlyAvgCustodyPop_Demographics[[#This Row],[2025]]/MonthlyAvgCustodyPop_Demographics[[#This Row],[2015]]-1</f>
        <v>-0.25244618395303331</v>
      </c>
      <c r="P9" s="71">
        <f t="shared" si="1"/>
        <v>5.8171745152354681E-2</v>
      </c>
    </row>
    <row r="10" spans="1:19" s="74" customFormat="1" ht="15" customHeight="1" x14ac:dyDescent="0.2">
      <c r="A10" s="35" t="s">
        <v>93</v>
      </c>
      <c r="B10" s="35" t="s">
        <v>79</v>
      </c>
      <c r="C10" s="72">
        <v>240</v>
      </c>
      <c r="D10" s="72">
        <v>212.08333333333334</v>
      </c>
      <c r="E10" s="72">
        <v>183.08333333333331</v>
      </c>
      <c r="F10" s="72">
        <v>217.16666666666666</v>
      </c>
      <c r="G10" s="72">
        <v>243.08333333333331</v>
      </c>
      <c r="H10" s="72">
        <v>239.58333333333334</v>
      </c>
      <c r="I10" s="72">
        <v>224.41666666666666</v>
      </c>
      <c r="J10" s="72">
        <v>206.5</v>
      </c>
      <c r="K10" s="72">
        <v>195.58333333333331</v>
      </c>
      <c r="L10" s="72">
        <v>184.75</v>
      </c>
      <c r="M10" s="72">
        <v>182.91666666666666</v>
      </c>
      <c r="N10" s="73">
        <f t="shared" si="0"/>
        <v>1</v>
      </c>
      <c r="O10" s="73">
        <f>MonthlyAvgCustodyPop_Demographics[[#This Row],[2025]]/MonthlyAvgCustodyPop_Demographics[[#This Row],[2015]]-1</f>
        <v>-0.23784722222222221</v>
      </c>
      <c r="P10" s="73">
        <f t="shared" si="1"/>
        <v>-9.9233198015336033E-3</v>
      </c>
      <c r="S10" s="67"/>
    </row>
    <row r="11" spans="1:19" ht="15" customHeight="1" x14ac:dyDescent="0.2">
      <c r="A11" s="38" t="s">
        <v>94</v>
      </c>
      <c r="B11" s="38" t="s">
        <v>41</v>
      </c>
      <c r="C11" s="75">
        <v>6.0833333333333304</v>
      </c>
      <c r="D11" s="75">
        <v>8.8333333333333339</v>
      </c>
      <c r="E11" s="75">
        <v>4.083333333333333</v>
      </c>
      <c r="F11" s="75">
        <v>6.166666666666667</v>
      </c>
      <c r="G11" s="75">
        <v>9</v>
      </c>
      <c r="H11" s="75">
        <v>7.166666666666667</v>
      </c>
      <c r="I11" s="75">
        <v>4.083333333333333</v>
      </c>
      <c r="J11" s="75">
        <v>5.666666666666667</v>
      </c>
      <c r="K11" s="75">
        <v>4</v>
      </c>
      <c r="L11" s="75">
        <v>3.5</v>
      </c>
      <c r="M11" s="75">
        <v>6.416666666666667</v>
      </c>
      <c r="N11" s="76">
        <f t="shared" si="0"/>
        <v>3.5079726651480639E-2</v>
      </c>
      <c r="O11" s="76">
        <f>MonthlyAvgCustodyPop_Demographics[[#This Row],[2025]]/MonthlyAvgCustodyPop_Demographics[[#This Row],[2015]]-1</f>
        <v>5.4794520547945869E-2</v>
      </c>
      <c r="P11" s="76">
        <f t="shared" si="1"/>
        <v>0.83333333333333348</v>
      </c>
    </row>
    <row r="12" spans="1:19" ht="15" customHeight="1" x14ac:dyDescent="0.2">
      <c r="A12" s="31" t="s">
        <v>94</v>
      </c>
      <c r="B12" s="31" t="s">
        <v>42</v>
      </c>
      <c r="C12" s="70">
        <v>233.58333333333334</v>
      </c>
      <c r="D12" s="70">
        <v>203.25</v>
      </c>
      <c r="E12" s="70">
        <v>179</v>
      </c>
      <c r="F12" s="70">
        <v>211</v>
      </c>
      <c r="G12" s="70">
        <v>234.08333333333334</v>
      </c>
      <c r="H12" s="70">
        <v>232.41666666666666</v>
      </c>
      <c r="I12" s="70">
        <v>220.33333333333334</v>
      </c>
      <c r="J12" s="70">
        <v>200.83333333333334</v>
      </c>
      <c r="K12" s="70">
        <v>191.58333333333334</v>
      </c>
      <c r="L12" s="70">
        <v>181.25</v>
      </c>
      <c r="M12" s="70">
        <v>176.5</v>
      </c>
      <c r="N12" s="71">
        <f>M12/$M$10</f>
        <v>0.96492027334851938</v>
      </c>
      <c r="O12" s="71">
        <f>MonthlyAvgCustodyPop_Demographics[[#This Row],[2025]]/MonthlyAvgCustodyPop_Demographics[[#This Row],[2015]]-1</f>
        <v>-0.24438102033535503</v>
      </c>
      <c r="P12" s="71">
        <f t="shared" si="1"/>
        <v>-2.6206896551724146E-2</v>
      </c>
    </row>
    <row r="13" spans="1:19" s="74" customFormat="1" ht="15" customHeight="1" x14ac:dyDescent="0.2">
      <c r="A13" s="35" t="s">
        <v>95</v>
      </c>
      <c r="B13" s="35" t="s">
        <v>79</v>
      </c>
      <c r="C13" s="72">
        <v>239.66666666666666</v>
      </c>
      <c r="D13" s="72">
        <v>212.08333333333334</v>
      </c>
      <c r="E13" s="72">
        <v>183.08333333333334</v>
      </c>
      <c r="F13" s="72">
        <v>217.16666666666666</v>
      </c>
      <c r="G13" s="72">
        <v>243.08333333333334</v>
      </c>
      <c r="H13" s="72">
        <v>239.58333333333334</v>
      </c>
      <c r="I13" s="72">
        <v>224.41666666666666</v>
      </c>
      <c r="J13" s="72">
        <v>206.5</v>
      </c>
      <c r="K13" s="72">
        <v>195.58333333333334</v>
      </c>
      <c r="L13" s="72">
        <v>184.75</v>
      </c>
      <c r="M13" s="72">
        <v>182.91666666666666</v>
      </c>
      <c r="N13" s="73">
        <f t="shared" si="0"/>
        <v>1</v>
      </c>
      <c r="O13" s="73">
        <f>MonthlyAvgCustodyPop_Demographics[[#This Row],[2025]]/MonthlyAvgCustodyPop_Demographics[[#This Row],[2015]]-1</f>
        <v>-0.23678720445062584</v>
      </c>
      <c r="P13" s="73">
        <f t="shared" si="1"/>
        <v>-9.9233198015336033E-3</v>
      </c>
      <c r="R13" s="67"/>
    </row>
    <row r="14" spans="1:19" ht="15" customHeight="1" x14ac:dyDescent="0.2">
      <c r="A14" s="38" t="s">
        <v>96</v>
      </c>
      <c r="B14" s="38" t="s">
        <v>97</v>
      </c>
      <c r="C14" s="75">
        <v>23.083333333333332</v>
      </c>
      <c r="D14" s="75">
        <v>27.833333333333332</v>
      </c>
      <c r="E14" s="75">
        <v>17.833333333333332</v>
      </c>
      <c r="F14" s="75">
        <v>25.416666666666668</v>
      </c>
      <c r="G14" s="75">
        <v>21.916666666666668</v>
      </c>
      <c r="H14" s="75">
        <v>20.75</v>
      </c>
      <c r="I14" s="75">
        <v>25.75</v>
      </c>
      <c r="J14" s="75">
        <v>22.083333333333332</v>
      </c>
      <c r="K14" s="75">
        <v>23.5</v>
      </c>
      <c r="L14" s="75">
        <v>23.5</v>
      </c>
      <c r="M14" s="75">
        <v>27.75</v>
      </c>
      <c r="N14" s="76">
        <f>M14/($M$17+$M$18)</f>
        <v>0.16017316017316016</v>
      </c>
      <c r="O14" s="76">
        <f>MonthlyAvgCustodyPop_Demographics[[#This Row],[2025]]/MonthlyAvgCustodyPop_Demographics[[#This Row],[2015]]-1</f>
        <v>0.20216606498194944</v>
      </c>
      <c r="P14" s="76">
        <f t="shared" si="1"/>
        <v>0.18085106382978733</v>
      </c>
    </row>
    <row r="15" spans="1:19" ht="15" customHeight="1" x14ac:dyDescent="0.25">
      <c r="A15" s="31" t="s">
        <v>96</v>
      </c>
      <c r="B15" s="31" t="s">
        <v>37</v>
      </c>
      <c r="C15" s="70">
        <v>70.583333333333329</v>
      </c>
      <c r="D15" s="70">
        <v>55.666666666666664</v>
      </c>
      <c r="E15" s="70">
        <v>60.916666666666664</v>
      </c>
      <c r="F15" s="70">
        <v>70.916666666666671</v>
      </c>
      <c r="G15" s="70">
        <v>77.75</v>
      </c>
      <c r="H15" s="70">
        <v>81.916666666666671</v>
      </c>
      <c r="I15" s="70">
        <v>76</v>
      </c>
      <c r="J15" s="70">
        <v>62.416666666666664</v>
      </c>
      <c r="K15" s="70">
        <v>61.916666666666664</v>
      </c>
      <c r="L15" s="70">
        <v>48.833333333333336</v>
      </c>
      <c r="M15" s="70">
        <v>49.166666666666664</v>
      </c>
      <c r="N15" s="71">
        <f>M15/($M$17+$M$18)</f>
        <v>0.28379028379028376</v>
      </c>
      <c r="O15" s="71">
        <f>MonthlyAvgCustodyPop_Demographics[[#This Row],[2025]]/MonthlyAvgCustodyPop_Demographics[[#This Row],[2015]]-1</f>
        <v>-0.30342384887839435</v>
      </c>
      <c r="P15" s="71">
        <f t="shared" si="1"/>
        <v>6.8259385665527805E-3</v>
      </c>
      <c r="R15"/>
    </row>
    <row r="16" spans="1:19" ht="15" customHeight="1" x14ac:dyDescent="0.25">
      <c r="A16" s="147" t="s">
        <v>96</v>
      </c>
      <c r="B16" s="147" t="s">
        <v>38</v>
      </c>
      <c r="C16" s="148">
        <v>29.666666666666668</v>
      </c>
      <c r="D16" s="148">
        <v>20.666666666666668</v>
      </c>
      <c r="E16" s="148">
        <v>19.416666666666668</v>
      </c>
      <c r="F16" s="148">
        <v>25</v>
      </c>
      <c r="G16" s="148">
        <v>35.416666666666664</v>
      </c>
      <c r="H16" s="148">
        <v>32.583333333333336</v>
      </c>
      <c r="I16" s="148">
        <v>30.083333333333332</v>
      </c>
      <c r="J16" s="148">
        <v>30.666666666666668</v>
      </c>
      <c r="K16" s="148">
        <v>30.583333333333332</v>
      </c>
      <c r="L16" s="148">
        <v>33</v>
      </c>
      <c r="M16" s="148">
        <v>30.583333333333332</v>
      </c>
      <c r="N16" s="149">
        <f>M16/($M$17+$M$18)</f>
        <v>0.17652717652717653</v>
      </c>
      <c r="O16" s="149">
        <f>MonthlyAvgCustodyPop_Demographics[[#This Row],[2025]]/MonthlyAvgCustodyPop_Demographics[[#This Row],[2015]]-1</f>
        <v>3.0898876404494402E-2</v>
      </c>
      <c r="P16" s="149">
        <f t="shared" si="1"/>
        <v>-7.3232323232323315E-2</v>
      </c>
      <c r="R16"/>
    </row>
    <row r="17" spans="1:19" s="74" customFormat="1" ht="15" customHeight="1" x14ac:dyDescent="0.25">
      <c r="A17" s="150" t="s">
        <v>96</v>
      </c>
      <c r="B17" s="150" t="s">
        <v>98</v>
      </c>
      <c r="C17" s="151">
        <v>123.33333333333333</v>
      </c>
      <c r="D17" s="151">
        <v>104.16666666666667</v>
      </c>
      <c r="E17" s="151">
        <v>98.166666666666671</v>
      </c>
      <c r="F17" s="151">
        <v>121.33333333333334</v>
      </c>
      <c r="G17" s="151">
        <v>135.08333333333334</v>
      </c>
      <c r="H17" s="151">
        <v>135.25</v>
      </c>
      <c r="I17" s="151">
        <v>131.83333333333334</v>
      </c>
      <c r="J17" s="151">
        <v>115.16666666666667</v>
      </c>
      <c r="K17" s="151">
        <v>115.99999999999999</v>
      </c>
      <c r="L17" s="151">
        <v>105.33333333333334</v>
      </c>
      <c r="M17" s="151">
        <f>SUM(M14:M16)</f>
        <v>107.49999999999999</v>
      </c>
      <c r="N17" s="152">
        <f>M17/($M$17+$M$18)</f>
        <v>0.62049062049062043</v>
      </c>
      <c r="O17" s="152">
        <f>MonthlyAvgCustodyPop_Demographics[[#This Row],[2025]]/MonthlyAvgCustodyPop_Demographics[[#This Row],[2015]]-1</f>
        <v>-0.12837837837837851</v>
      </c>
      <c r="P17" s="152">
        <f t="shared" si="1"/>
        <v>2.0569620253164222E-2</v>
      </c>
      <c r="R17"/>
      <c r="S17" s="67"/>
    </row>
    <row r="18" spans="1:19" s="74" customFormat="1" ht="15" customHeight="1" x14ac:dyDescent="0.25">
      <c r="A18" s="153" t="s">
        <v>96</v>
      </c>
      <c r="B18" s="153" t="s">
        <v>40</v>
      </c>
      <c r="C18" s="154">
        <v>116.08333333333333</v>
      </c>
      <c r="D18" s="154">
        <v>106.66666666666667</v>
      </c>
      <c r="E18" s="154">
        <v>83.416666666666671</v>
      </c>
      <c r="F18" s="154">
        <v>93.916666666666671</v>
      </c>
      <c r="G18" s="154">
        <v>103.16666666666667</v>
      </c>
      <c r="H18" s="154">
        <v>100.33333333333333</v>
      </c>
      <c r="I18" s="154">
        <v>88.583333333333329</v>
      </c>
      <c r="J18" s="154">
        <v>85</v>
      </c>
      <c r="K18" s="154">
        <v>73.916666666666671</v>
      </c>
      <c r="L18" s="154">
        <v>72.916666666666671</v>
      </c>
      <c r="M18" s="154">
        <v>65.75</v>
      </c>
      <c r="N18" s="155">
        <f>M18/($M$17+$M$18)</f>
        <v>0.37950937950937952</v>
      </c>
      <c r="O18" s="155">
        <f>MonthlyAvgCustodyPop_Demographics[[#This Row],[2025]]/MonthlyAvgCustodyPop_Demographics[[#This Row],[2015]]-1</f>
        <v>-0.43359655419956922</v>
      </c>
      <c r="P18" s="155">
        <f>SUM(M18/L18)-1</f>
        <v>-9.828571428571431E-2</v>
      </c>
      <c r="R18"/>
      <c r="S18" s="67"/>
    </row>
    <row r="19" spans="1:19" ht="15" customHeight="1" x14ac:dyDescent="0.25">
      <c r="A19" s="31" t="s">
        <v>96</v>
      </c>
      <c r="B19" s="31" t="s">
        <v>99</v>
      </c>
      <c r="C19" s="70">
        <v>0</v>
      </c>
      <c r="D19" s="77">
        <v>1.25</v>
      </c>
      <c r="E19" s="77">
        <v>1.5</v>
      </c>
      <c r="F19" s="70">
        <v>1.9166666666666667</v>
      </c>
      <c r="G19" s="70">
        <v>4.833333333333333</v>
      </c>
      <c r="H19" s="70">
        <v>4</v>
      </c>
      <c r="I19" s="70">
        <v>4</v>
      </c>
      <c r="J19" s="70">
        <v>6.333333333333333</v>
      </c>
      <c r="K19" s="70">
        <v>5.666666666666667</v>
      </c>
      <c r="L19" s="70">
        <v>6.5</v>
      </c>
      <c r="M19" s="70">
        <v>9.6666666666666661</v>
      </c>
      <c r="N19" s="71" t="s">
        <v>60</v>
      </c>
      <c r="O19" s="71" t="s">
        <v>60</v>
      </c>
      <c r="P19" s="71">
        <f t="shared" si="1"/>
        <v>0.487179487179487</v>
      </c>
      <c r="R19"/>
    </row>
    <row r="20" spans="1:19" s="74" customFormat="1" ht="15" customHeight="1" x14ac:dyDescent="0.2">
      <c r="A20" s="35" t="s">
        <v>100</v>
      </c>
      <c r="B20" s="33" t="s">
        <v>101</v>
      </c>
      <c r="C20" s="78">
        <v>239.75</v>
      </c>
      <c r="D20" s="78">
        <v>212.08333333333334</v>
      </c>
      <c r="E20" s="78">
        <v>183.08333333333334</v>
      </c>
      <c r="F20" s="78">
        <v>217.16666666666666</v>
      </c>
      <c r="G20" s="78">
        <v>243.08333333333334</v>
      </c>
      <c r="H20" s="78">
        <v>239.58333333333334</v>
      </c>
      <c r="I20" s="78">
        <v>224.41666666666669</v>
      </c>
      <c r="J20" s="78">
        <v>206.50000000000003</v>
      </c>
      <c r="K20" s="78">
        <v>195.58333333333331</v>
      </c>
      <c r="L20" s="78">
        <v>184.75</v>
      </c>
      <c r="M20" s="78">
        <v>182.916666666667</v>
      </c>
      <c r="N20" s="79">
        <f>M20/$M$10</f>
        <v>1.0000000000000018</v>
      </c>
      <c r="O20" s="79">
        <f>MonthlyAvgCustodyPop_Demographics[[#This Row],[2025]]/MonthlyAvgCustodyPop_Demographics[[#This Row],[2015]]-1</f>
        <v>-0.23705248522766631</v>
      </c>
      <c r="P20" s="79">
        <f t="shared" si="1"/>
        <v>-9.9233198015318269E-3</v>
      </c>
      <c r="R20" s="67"/>
    </row>
    <row r="21" spans="1:19" ht="15.6" customHeight="1" x14ac:dyDescent="0.2">
      <c r="A21" s="80" t="s">
        <v>102</v>
      </c>
      <c r="B21" s="35" t="s">
        <v>103</v>
      </c>
      <c r="C21" s="70">
        <v>1036.9166666666699</v>
      </c>
      <c r="D21" s="70">
        <v>960.25</v>
      </c>
      <c r="E21" s="70">
        <v>867.91666666666663</v>
      </c>
      <c r="F21" s="70">
        <v>894</v>
      </c>
      <c r="G21" s="70">
        <v>858.91666666666663</v>
      </c>
      <c r="H21" s="70">
        <v>781.08333333333337</v>
      </c>
      <c r="I21" s="70">
        <v>560.41666666666663</v>
      </c>
      <c r="J21" s="70">
        <v>454.25</v>
      </c>
      <c r="K21" s="70">
        <v>441.33333333333331</v>
      </c>
      <c r="L21" s="70">
        <v>429.91666666666669</v>
      </c>
      <c r="M21" s="70">
        <v>417.66666666666669</v>
      </c>
      <c r="N21" s="81" t="s">
        <v>60</v>
      </c>
      <c r="O21" s="40">
        <f>MonthlyAvgCustodyPop_Demographics[[#This Row],[2025]]/MonthlyAvgCustodyPop_Demographics[[#This Row],[2015]]-1</f>
        <v>-0.59720324680543402</v>
      </c>
      <c r="P21" s="71">
        <f t="shared" si="1"/>
        <v>-2.8493894165535938E-2</v>
      </c>
    </row>
    <row r="22" spans="1:19" ht="15" customHeight="1" x14ac:dyDescent="0.2">
      <c r="A22" s="173" t="s">
        <v>104</v>
      </c>
      <c r="B22" s="173" t="s">
        <v>104</v>
      </c>
      <c r="C22" s="174">
        <v>0.23121433737844499</v>
      </c>
      <c r="D22" s="174">
        <v>0.22086262258092512</v>
      </c>
      <c r="E22" s="174">
        <v>0.21094575132021126</v>
      </c>
      <c r="F22" s="174">
        <v>0.24291573452647278</v>
      </c>
      <c r="G22" s="174">
        <v>0.28301154555156693</v>
      </c>
      <c r="H22" s="174">
        <v>0.30673210284860769</v>
      </c>
      <c r="I22" s="174">
        <v>0.40044609665427516</v>
      </c>
      <c r="J22" s="174">
        <v>0.45459548706659336</v>
      </c>
      <c r="K22" s="174">
        <v>0.44316465256797583</v>
      </c>
      <c r="L22" s="174">
        <v>0.42973444465981775</v>
      </c>
      <c r="M22" s="174">
        <f>M20/M21</f>
        <v>0.43794892258579488</v>
      </c>
      <c r="N22" s="175" t="s">
        <v>60</v>
      </c>
      <c r="O22" s="176" t="s">
        <v>60</v>
      </c>
      <c r="P22" s="177" t="s">
        <v>60</v>
      </c>
    </row>
    <row r="23" spans="1:19" ht="15" customHeight="1" x14ac:dyDescent="0.2">
      <c r="A23" s="8"/>
      <c r="B23" s="8"/>
      <c r="C23" s="81"/>
      <c r="D23" s="81"/>
      <c r="E23" s="81"/>
      <c r="F23" s="81"/>
      <c r="G23" s="71"/>
      <c r="H23" s="71"/>
      <c r="I23" s="71"/>
      <c r="J23" s="71"/>
      <c r="K23" s="71"/>
      <c r="L23" s="71"/>
      <c r="M23" s="71"/>
      <c r="N23" s="81"/>
      <c r="O23" s="81"/>
      <c r="P23" s="82"/>
    </row>
    <row r="24" spans="1:19" ht="15" customHeight="1" x14ac:dyDescent="0.2">
      <c r="A24" s="8"/>
      <c r="B24" s="8"/>
      <c r="C24" s="81"/>
      <c r="D24" s="81"/>
      <c r="E24" s="81"/>
      <c r="F24" s="81"/>
      <c r="G24" s="81"/>
      <c r="H24" s="81"/>
      <c r="I24" s="81"/>
      <c r="J24" s="81"/>
      <c r="K24" s="81"/>
      <c r="L24" s="81"/>
      <c r="M24" s="81"/>
      <c r="N24" s="81"/>
      <c r="O24" s="81"/>
      <c r="P24" s="81"/>
    </row>
    <row r="25" spans="1:19" ht="15" customHeight="1" x14ac:dyDescent="0.2">
      <c r="C25" s="84"/>
      <c r="D25" s="84"/>
      <c r="E25" s="84"/>
      <c r="F25" s="84"/>
      <c r="G25" s="84"/>
      <c r="H25" s="84"/>
      <c r="I25" s="84"/>
      <c r="J25" s="84"/>
      <c r="K25" s="84"/>
      <c r="L25" s="84"/>
      <c r="M25" s="84"/>
    </row>
    <row r="26" spans="1:19" ht="15" customHeight="1" x14ac:dyDescent="0.2">
      <c r="L26" s="84"/>
      <c r="M26" s="144"/>
    </row>
    <row r="27" spans="1:19" ht="15" customHeight="1" x14ac:dyDescent="0.2">
      <c r="M27" s="202"/>
    </row>
  </sheetData>
  <phoneticPr fontId="19" type="noConversion"/>
  <pageMargins left="0.70000000000000007" right="0.70000000000000007" top="0.75" bottom="0.75" header="0.30000000000000004" footer="0.30000000000000004"/>
  <pageSetup paperSize="0" fitToWidth="0" fitToHeight="0" orientation="portrait" horizontalDpi="0" verticalDpi="0" copies="0"/>
  <ignoredErrors>
    <ignoredError sqref="M17" formulaRange="1"/>
  </ignoredErrors>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8"/>
  <sheetViews>
    <sheetView workbookViewId="0"/>
  </sheetViews>
  <sheetFormatPr defaultColWidth="11.42578125" defaultRowHeight="15" customHeight="1" x14ac:dyDescent="0.2"/>
  <cols>
    <col min="1" max="3" width="22.7109375" style="67" customWidth="1"/>
    <col min="4" max="4" width="11.42578125" style="67" customWidth="1"/>
    <col min="5" max="16384" width="11.42578125" style="67"/>
  </cols>
  <sheetData>
    <row r="1" spans="1:3" ht="15.75" x14ac:dyDescent="0.2">
      <c r="A1" s="44" t="s">
        <v>105</v>
      </c>
      <c r="B1" s="83"/>
      <c r="C1" s="83"/>
    </row>
    <row r="2" spans="1:3" ht="15.75" x14ac:dyDescent="0.2">
      <c r="A2" s="44" t="s">
        <v>153</v>
      </c>
      <c r="B2" s="83"/>
      <c r="C2" s="83"/>
    </row>
    <row r="3" spans="1:3" ht="15" customHeight="1" x14ac:dyDescent="0.2">
      <c r="A3" s="12" t="s">
        <v>67</v>
      </c>
      <c r="B3" s="83"/>
      <c r="C3" s="83"/>
    </row>
    <row r="4" spans="1:3" s="68" customFormat="1" ht="36" customHeight="1" x14ac:dyDescent="0.2">
      <c r="A4" s="159" t="s">
        <v>106</v>
      </c>
      <c r="B4" s="160" t="s">
        <v>107</v>
      </c>
      <c r="C4" s="160" t="s">
        <v>108</v>
      </c>
    </row>
    <row r="5" spans="1:3" ht="15" customHeight="1" x14ac:dyDescent="0.2">
      <c r="A5" s="31" t="s">
        <v>109</v>
      </c>
      <c r="B5" s="85">
        <v>38</v>
      </c>
      <c r="C5" s="86">
        <f>B5/$B$8</f>
        <v>0.20774487471526196</v>
      </c>
    </row>
    <row r="6" spans="1:3" ht="15" customHeight="1" x14ac:dyDescent="0.2">
      <c r="A6" s="31" t="s">
        <v>110</v>
      </c>
      <c r="B6" s="85">
        <v>33.083333333333336</v>
      </c>
      <c r="C6" s="86">
        <f>B6/$B$8</f>
        <v>0.18086560364464696</v>
      </c>
    </row>
    <row r="7" spans="1:3" ht="15" customHeight="1" x14ac:dyDescent="0.2">
      <c r="A7" s="147" t="s">
        <v>111</v>
      </c>
      <c r="B7" s="184">
        <v>111.83333333333333</v>
      </c>
      <c r="C7" s="185">
        <f>B7/$B$8</f>
        <v>0.61138952164009108</v>
      </c>
    </row>
    <row r="8" spans="1:3" ht="15" customHeight="1" x14ac:dyDescent="0.2">
      <c r="A8" s="173" t="s">
        <v>79</v>
      </c>
      <c r="B8" s="182">
        <v>182.91666666666666</v>
      </c>
      <c r="C8" s="183">
        <f>B8/$B$8</f>
        <v>1</v>
      </c>
    </row>
  </sheetData>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12"/>
  <sheetViews>
    <sheetView workbookViewId="0"/>
  </sheetViews>
  <sheetFormatPr defaultColWidth="9.28515625" defaultRowHeight="15" customHeight="1" x14ac:dyDescent="0.2"/>
  <cols>
    <col min="1" max="1" width="23.28515625" style="8" customWidth="1"/>
    <col min="2" max="3" width="14" style="8" customWidth="1"/>
    <col min="4" max="4" width="9.28515625" style="8" customWidth="1"/>
    <col min="5" max="16384" width="9.28515625" style="8"/>
  </cols>
  <sheetData>
    <row r="1" spans="1:3" ht="15" customHeight="1" x14ac:dyDescent="0.2">
      <c r="A1" s="44" t="s">
        <v>161</v>
      </c>
    </row>
    <row r="2" spans="1:3" ht="15" customHeight="1" x14ac:dyDescent="0.2">
      <c r="A2" s="12" t="s">
        <v>112</v>
      </c>
    </row>
    <row r="3" spans="1:3" ht="50.1" customHeight="1" x14ac:dyDescent="0.2">
      <c r="A3" s="178" t="s">
        <v>113</v>
      </c>
      <c r="B3" s="178" t="s">
        <v>107</v>
      </c>
      <c r="C3" s="178" t="s">
        <v>108</v>
      </c>
    </row>
    <row r="4" spans="1:3" ht="15" customHeight="1" x14ac:dyDescent="0.2">
      <c r="A4" s="8" t="s">
        <v>156</v>
      </c>
      <c r="B4" s="87">
        <v>12.916666666666666</v>
      </c>
      <c r="C4" s="88">
        <f>B4/$B$12</f>
        <v>7.0615034168564919E-2</v>
      </c>
    </row>
    <row r="5" spans="1:3" ht="15" customHeight="1" x14ac:dyDescent="0.2">
      <c r="A5" s="8" t="s">
        <v>157</v>
      </c>
      <c r="B5" s="87">
        <v>5.25</v>
      </c>
      <c r="C5" s="88">
        <f t="shared" ref="C5:C12" si="0">B5/$B$12</f>
        <v>2.8701594533029614E-2</v>
      </c>
    </row>
    <row r="6" spans="1:3" ht="15" customHeight="1" x14ac:dyDescent="0.2">
      <c r="A6" s="8" t="s">
        <v>114</v>
      </c>
      <c r="B6" s="87">
        <v>6.25</v>
      </c>
      <c r="C6" s="88">
        <f t="shared" si="0"/>
        <v>3.4168564920273349E-2</v>
      </c>
    </row>
    <row r="7" spans="1:3" ht="15" customHeight="1" x14ac:dyDescent="0.2">
      <c r="A7" s="8" t="s">
        <v>158</v>
      </c>
      <c r="B7" s="87">
        <v>1.9166666666666667</v>
      </c>
      <c r="C7" s="88">
        <f t="shared" si="0"/>
        <v>1.0478359908883827E-2</v>
      </c>
    </row>
    <row r="8" spans="1:3" ht="15" customHeight="1" x14ac:dyDescent="0.2">
      <c r="A8" s="8" t="s">
        <v>115</v>
      </c>
      <c r="B8" s="87">
        <v>4.5</v>
      </c>
      <c r="C8" s="88">
        <f t="shared" si="0"/>
        <v>2.4601366742596813E-2</v>
      </c>
    </row>
    <row r="9" spans="1:3" ht="15" customHeight="1" x14ac:dyDescent="0.2">
      <c r="A9" s="8" t="s">
        <v>154</v>
      </c>
      <c r="B9" s="87">
        <v>9.5</v>
      </c>
      <c r="C9" s="88">
        <f t="shared" si="0"/>
        <v>5.1936218678815489E-2</v>
      </c>
    </row>
    <row r="10" spans="1:3" ht="15" customHeight="1" x14ac:dyDescent="0.2">
      <c r="A10" s="8" t="s">
        <v>155</v>
      </c>
      <c r="B10" s="145">
        <v>136.16666666666666</v>
      </c>
      <c r="C10" s="146">
        <f t="shared" si="0"/>
        <v>0.74441913439635532</v>
      </c>
    </row>
    <row r="11" spans="1:3" ht="15" customHeight="1" x14ac:dyDescent="0.2">
      <c r="A11" s="138" t="s">
        <v>160</v>
      </c>
      <c r="B11" s="139">
        <v>6.416666666666667</v>
      </c>
      <c r="C11" s="140">
        <f t="shared" si="0"/>
        <v>3.5079726651480639E-2</v>
      </c>
    </row>
    <row r="12" spans="1:3" ht="15" customHeight="1" x14ac:dyDescent="0.2">
      <c r="A12" s="141" t="s">
        <v>79</v>
      </c>
      <c r="B12" s="142">
        <v>182.91666666666666</v>
      </c>
      <c r="C12" s="143">
        <f t="shared" si="0"/>
        <v>1</v>
      </c>
    </row>
  </sheetData>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45"/>
  <sheetViews>
    <sheetView topLeftCell="A3" zoomScale="80" zoomScaleNormal="80" workbookViewId="0"/>
  </sheetViews>
  <sheetFormatPr defaultColWidth="8.7109375" defaultRowHeight="15" x14ac:dyDescent="0.25"/>
  <cols>
    <col min="1" max="1" width="33.85546875" customWidth="1"/>
    <col min="2" max="2" width="58.85546875" customWidth="1"/>
    <col min="3" max="9" width="9.7109375" style="90" customWidth="1"/>
    <col min="10" max="10" width="8.7109375" customWidth="1"/>
  </cols>
  <sheetData>
    <row r="1" spans="1:16" ht="15.75" x14ac:dyDescent="0.25">
      <c r="A1" s="89" t="s">
        <v>169</v>
      </c>
    </row>
    <row r="2" spans="1:16" ht="15.75" x14ac:dyDescent="0.25">
      <c r="A2" s="91" t="s">
        <v>116</v>
      </c>
    </row>
    <row r="3" spans="1:16" ht="45" x14ac:dyDescent="0.25">
      <c r="A3" s="179" t="s">
        <v>117</v>
      </c>
      <c r="B3" s="180" t="s">
        <v>118</v>
      </c>
      <c r="C3" s="181" t="s">
        <v>88</v>
      </c>
      <c r="D3" s="181" t="s">
        <v>69</v>
      </c>
      <c r="E3" s="181" t="s">
        <v>70</v>
      </c>
      <c r="F3" s="181" t="s">
        <v>119</v>
      </c>
      <c r="G3" s="181" t="s">
        <v>72</v>
      </c>
      <c r="H3" s="181" t="s">
        <v>73</v>
      </c>
      <c r="I3" s="181" t="s">
        <v>142</v>
      </c>
      <c r="J3" s="181" t="s">
        <v>162</v>
      </c>
    </row>
    <row r="4" spans="1:16" x14ac:dyDescent="0.25">
      <c r="A4" s="92" t="s">
        <v>120</v>
      </c>
      <c r="B4" s="92" t="s">
        <v>121</v>
      </c>
      <c r="C4" s="93">
        <v>55</v>
      </c>
      <c r="D4" s="93">
        <v>61</v>
      </c>
      <c r="E4" s="93">
        <v>60</v>
      </c>
      <c r="F4" s="93">
        <v>48</v>
      </c>
      <c r="G4" s="93">
        <v>66</v>
      </c>
      <c r="H4" s="93">
        <v>76</v>
      </c>
      <c r="I4" s="93">
        <v>100</v>
      </c>
      <c r="J4" s="93">
        <v>69</v>
      </c>
      <c r="P4" s="137"/>
    </row>
    <row r="5" spans="1:16" x14ac:dyDescent="0.25">
      <c r="A5" s="92" t="s">
        <v>120</v>
      </c>
      <c r="B5" s="92" t="s">
        <v>122</v>
      </c>
      <c r="C5" s="93">
        <v>138</v>
      </c>
      <c r="D5" s="93">
        <v>104</v>
      </c>
      <c r="E5" s="93">
        <v>97</v>
      </c>
      <c r="F5" s="93">
        <v>56</v>
      </c>
      <c r="G5" s="93">
        <v>38</v>
      </c>
      <c r="H5" s="93">
        <v>84</v>
      </c>
      <c r="I5" s="93">
        <v>166</v>
      </c>
      <c r="J5" s="93">
        <v>158</v>
      </c>
    </row>
    <row r="6" spans="1:16" x14ac:dyDescent="0.25">
      <c r="A6" s="92" t="s">
        <v>120</v>
      </c>
      <c r="B6" s="92" t="s">
        <v>123</v>
      </c>
      <c r="C6" s="93">
        <v>294</v>
      </c>
      <c r="D6" s="93">
        <v>216</v>
      </c>
      <c r="E6" s="93">
        <v>218</v>
      </c>
      <c r="F6" s="93">
        <v>145</v>
      </c>
      <c r="G6" s="93">
        <v>159</v>
      </c>
      <c r="H6" s="93">
        <v>238</v>
      </c>
      <c r="I6" s="93">
        <v>330</v>
      </c>
      <c r="J6" s="93">
        <v>312</v>
      </c>
    </row>
    <row r="7" spans="1:16" x14ac:dyDescent="0.25">
      <c r="A7" s="92" t="s">
        <v>120</v>
      </c>
      <c r="B7" s="92" t="s">
        <v>124</v>
      </c>
      <c r="C7" s="93">
        <v>256</v>
      </c>
      <c r="D7" s="93">
        <v>178</v>
      </c>
      <c r="E7" s="93">
        <v>175</v>
      </c>
      <c r="F7" s="93">
        <v>124</v>
      </c>
      <c r="G7" s="93">
        <v>146</v>
      </c>
      <c r="H7" s="93">
        <v>212</v>
      </c>
      <c r="I7" s="93">
        <v>281</v>
      </c>
      <c r="J7" s="93">
        <v>258</v>
      </c>
    </row>
    <row r="8" spans="1:16" x14ac:dyDescent="0.25">
      <c r="A8" s="92" t="s">
        <v>120</v>
      </c>
      <c r="B8" s="92" t="s">
        <v>125</v>
      </c>
      <c r="C8" s="93">
        <v>38</v>
      </c>
      <c r="D8" s="93">
        <v>38</v>
      </c>
      <c r="E8" s="93">
        <v>43</v>
      </c>
      <c r="F8" s="93">
        <v>21</v>
      </c>
      <c r="G8" s="93">
        <v>13</v>
      </c>
      <c r="H8" s="93">
        <v>26</v>
      </c>
      <c r="I8" s="93">
        <v>49</v>
      </c>
      <c r="J8" s="93">
        <v>54</v>
      </c>
    </row>
    <row r="9" spans="1:16" x14ac:dyDescent="0.25">
      <c r="A9" s="92" t="s">
        <v>120</v>
      </c>
      <c r="B9" s="92" t="s">
        <v>126</v>
      </c>
      <c r="C9" s="95">
        <v>0</v>
      </c>
      <c r="D9" s="95">
        <v>0</v>
      </c>
      <c r="E9" s="95">
        <v>0</v>
      </c>
      <c r="F9" s="95">
        <v>0</v>
      </c>
      <c r="G9" s="95">
        <v>0</v>
      </c>
      <c r="H9" s="95">
        <v>0</v>
      </c>
      <c r="I9" s="95">
        <v>0</v>
      </c>
      <c r="J9" s="95">
        <v>1</v>
      </c>
    </row>
    <row r="10" spans="1:16" x14ac:dyDescent="0.25">
      <c r="A10" s="92" t="s">
        <v>120</v>
      </c>
      <c r="B10" s="92" t="s">
        <v>127</v>
      </c>
      <c r="C10" s="95">
        <v>0</v>
      </c>
      <c r="D10" s="95">
        <v>0</v>
      </c>
      <c r="E10" s="95">
        <v>0</v>
      </c>
      <c r="F10" s="95">
        <v>0</v>
      </c>
      <c r="G10" s="95">
        <v>0</v>
      </c>
      <c r="H10" s="95">
        <v>0</v>
      </c>
      <c r="I10" s="95">
        <v>0</v>
      </c>
      <c r="J10" s="95">
        <v>0</v>
      </c>
    </row>
    <row r="11" spans="1:16" x14ac:dyDescent="0.25">
      <c r="A11" s="96" t="s">
        <v>128</v>
      </c>
      <c r="B11" s="96" t="s">
        <v>121</v>
      </c>
      <c r="C11" s="97">
        <v>114</v>
      </c>
      <c r="D11" s="97">
        <v>104</v>
      </c>
      <c r="E11" s="97">
        <v>108</v>
      </c>
      <c r="F11" s="97">
        <v>81</v>
      </c>
      <c r="G11" s="97">
        <v>85</v>
      </c>
      <c r="H11" s="98">
        <v>50</v>
      </c>
      <c r="I11" s="98">
        <v>68</v>
      </c>
      <c r="J11" s="98">
        <v>67</v>
      </c>
      <c r="L11" s="136"/>
      <c r="M11" s="136"/>
    </row>
    <row r="12" spans="1:16" x14ac:dyDescent="0.25">
      <c r="A12" s="92" t="s">
        <v>128</v>
      </c>
      <c r="B12" s="92" t="s">
        <v>122</v>
      </c>
      <c r="C12" s="93">
        <v>449</v>
      </c>
      <c r="D12" s="93">
        <v>429</v>
      </c>
      <c r="E12" s="93">
        <v>389</v>
      </c>
      <c r="F12" s="93">
        <v>211</v>
      </c>
      <c r="G12" s="93">
        <v>220</v>
      </c>
      <c r="H12" s="99">
        <v>186</v>
      </c>
      <c r="I12" s="99">
        <v>204</v>
      </c>
      <c r="J12" s="99">
        <v>185</v>
      </c>
      <c r="L12" s="136"/>
      <c r="M12" s="136"/>
    </row>
    <row r="13" spans="1:16" x14ac:dyDescent="0.25">
      <c r="A13" s="92" t="s">
        <v>128</v>
      </c>
      <c r="B13" s="92" t="s">
        <v>123</v>
      </c>
      <c r="C13" s="93">
        <v>151</v>
      </c>
      <c r="D13" s="93">
        <v>177</v>
      </c>
      <c r="E13" s="93">
        <v>165</v>
      </c>
      <c r="F13" s="93">
        <v>126</v>
      </c>
      <c r="G13" s="93">
        <v>86</v>
      </c>
      <c r="H13" s="99">
        <v>90</v>
      </c>
      <c r="I13" s="99">
        <v>111</v>
      </c>
      <c r="J13" s="99">
        <v>104</v>
      </c>
    </row>
    <row r="14" spans="1:16" x14ac:dyDescent="0.25">
      <c r="A14" s="92" t="s">
        <v>128</v>
      </c>
      <c r="B14" s="92" t="s">
        <v>124</v>
      </c>
      <c r="C14" s="93">
        <v>122</v>
      </c>
      <c r="D14" s="93">
        <v>144</v>
      </c>
      <c r="E14" s="93">
        <v>126</v>
      </c>
      <c r="F14" s="93">
        <v>91</v>
      </c>
      <c r="G14" s="93">
        <v>65</v>
      </c>
      <c r="H14" s="99">
        <v>69</v>
      </c>
      <c r="I14" s="99">
        <v>87</v>
      </c>
      <c r="J14" s="99">
        <v>82</v>
      </c>
    </row>
    <row r="15" spans="1:16" x14ac:dyDescent="0.25">
      <c r="A15" s="92" t="s">
        <v>128</v>
      </c>
      <c r="B15" s="92" t="s">
        <v>125</v>
      </c>
      <c r="C15" s="93">
        <v>29</v>
      </c>
      <c r="D15" s="93">
        <v>33</v>
      </c>
      <c r="E15" s="93">
        <v>39</v>
      </c>
      <c r="F15" s="93">
        <v>35</v>
      </c>
      <c r="G15" s="93">
        <v>21</v>
      </c>
      <c r="H15" s="99">
        <v>21</v>
      </c>
      <c r="I15" s="99">
        <v>24</v>
      </c>
      <c r="J15" s="99">
        <v>22</v>
      </c>
    </row>
    <row r="16" spans="1:16" x14ac:dyDescent="0.25">
      <c r="A16" s="92" t="s">
        <v>128</v>
      </c>
      <c r="B16" s="92" t="s">
        <v>126</v>
      </c>
      <c r="C16" s="95">
        <v>11</v>
      </c>
      <c r="D16" s="95">
        <v>23</v>
      </c>
      <c r="E16" s="95">
        <v>7</v>
      </c>
      <c r="F16" s="95">
        <v>13</v>
      </c>
      <c r="G16" s="95">
        <v>6</v>
      </c>
      <c r="H16" s="99">
        <v>9</v>
      </c>
      <c r="I16" s="99">
        <v>8</v>
      </c>
      <c r="J16" s="99">
        <v>0</v>
      </c>
      <c r="L16" s="136"/>
      <c r="M16" s="136"/>
    </row>
    <row r="17" spans="1:16" x14ac:dyDescent="0.25">
      <c r="A17" s="92" t="s">
        <v>128</v>
      </c>
      <c r="B17" s="92" t="s">
        <v>127</v>
      </c>
      <c r="C17" s="95">
        <v>1</v>
      </c>
      <c r="D17" s="95">
        <v>0</v>
      </c>
      <c r="E17" s="95">
        <v>0</v>
      </c>
      <c r="F17" s="95">
        <v>0</v>
      </c>
      <c r="G17" s="95">
        <v>2</v>
      </c>
      <c r="H17" s="99">
        <v>0</v>
      </c>
      <c r="I17" s="99">
        <v>0</v>
      </c>
      <c r="J17" s="99">
        <v>0</v>
      </c>
      <c r="L17" s="136"/>
      <c r="M17" s="136"/>
    </row>
    <row r="18" spans="1:16" x14ac:dyDescent="0.25">
      <c r="A18" s="96" t="s">
        <v>129</v>
      </c>
      <c r="B18" s="96" t="s">
        <v>121</v>
      </c>
      <c r="C18" s="100">
        <v>169</v>
      </c>
      <c r="D18" s="100">
        <v>165</v>
      </c>
      <c r="E18" s="100">
        <v>168</v>
      </c>
      <c r="F18" s="100">
        <v>129</v>
      </c>
      <c r="G18" s="100">
        <v>151</v>
      </c>
      <c r="H18" s="98">
        <v>126</v>
      </c>
      <c r="I18" s="98">
        <v>168</v>
      </c>
      <c r="J18" s="98">
        <v>136</v>
      </c>
      <c r="K18" s="101"/>
      <c r="L18" s="137"/>
      <c r="M18" s="157"/>
      <c r="N18" s="137"/>
      <c r="O18" s="136"/>
      <c r="P18" s="136"/>
    </row>
    <row r="19" spans="1:16" x14ac:dyDescent="0.25">
      <c r="A19" s="92" t="s">
        <v>129</v>
      </c>
      <c r="B19" s="92" t="s">
        <v>122</v>
      </c>
      <c r="C19" s="103">
        <v>587</v>
      </c>
      <c r="D19" s="103">
        <v>533</v>
      </c>
      <c r="E19" s="103">
        <v>486</v>
      </c>
      <c r="F19" s="103">
        <v>267</v>
      </c>
      <c r="G19" s="103">
        <v>258</v>
      </c>
      <c r="H19" s="99">
        <v>270</v>
      </c>
      <c r="I19" s="99">
        <v>370</v>
      </c>
      <c r="J19" s="99">
        <v>343</v>
      </c>
      <c r="K19" s="136"/>
      <c r="L19" s="136"/>
      <c r="M19" s="99"/>
      <c r="N19" s="137"/>
      <c r="O19" s="136"/>
      <c r="P19" s="136"/>
    </row>
    <row r="20" spans="1:16" x14ac:dyDescent="0.25">
      <c r="A20" s="92" t="s">
        <v>129</v>
      </c>
      <c r="B20" s="92" t="s">
        <v>123</v>
      </c>
      <c r="C20" s="103">
        <v>445</v>
      </c>
      <c r="D20" s="103">
        <v>393</v>
      </c>
      <c r="E20" s="103">
        <v>383</v>
      </c>
      <c r="F20" s="103">
        <v>271</v>
      </c>
      <c r="G20" s="103">
        <v>245</v>
      </c>
      <c r="H20" s="99">
        <v>328</v>
      </c>
      <c r="I20" s="99">
        <v>441</v>
      </c>
      <c r="J20" s="99">
        <v>416</v>
      </c>
      <c r="K20" s="136"/>
      <c r="L20" s="136"/>
      <c r="M20" s="136"/>
      <c r="O20" s="137"/>
      <c r="P20" s="137"/>
    </row>
    <row r="21" spans="1:16" x14ac:dyDescent="0.25">
      <c r="A21" s="92" t="s">
        <v>129</v>
      </c>
      <c r="B21" s="92" t="s">
        <v>124</v>
      </c>
      <c r="C21" s="103">
        <v>378</v>
      </c>
      <c r="D21" s="103">
        <v>322</v>
      </c>
      <c r="E21" s="103">
        <v>301</v>
      </c>
      <c r="F21" s="103">
        <v>215</v>
      </c>
      <c r="G21" s="103">
        <v>211</v>
      </c>
      <c r="H21" s="99">
        <v>281</v>
      </c>
      <c r="I21" s="99">
        <v>368</v>
      </c>
      <c r="J21" s="99">
        <v>340</v>
      </c>
      <c r="L21" s="137"/>
      <c r="M21" s="137"/>
    </row>
    <row r="22" spans="1:16" x14ac:dyDescent="0.25">
      <c r="A22" s="92" t="s">
        <v>129</v>
      </c>
      <c r="B22" s="92" t="s">
        <v>125</v>
      </c>
      <c r="C22" s="103">
        <v>67</v>
      </c>
      <c r="D22" s="103">
        <v>71</v>
      </c>
      <c r="E22" s="103">
        <v>82</v>
      </c>
      <c r="F22" s="103">
        <v>56</v>
      </c>
      <c r="G22" s="103">
        <v>34</v>
      </c>
      <c r="H22" s="99">
        <v>47</v>
      </c>
      <c r="I22" s="99">
        <v>73</v>
      </c>
      <c r="J22" s="99">
        <v>76</v>
      </c>
      <c r="L22" s="102"/>
    </row>
    <row r="23" spans="1:16" x14ac:dyDescent="0.25">
      <c r="A23" s="92" t="s">
        <v>129</v>
      </c>
      <c r="B23" s="92" t="s">
        <v>126</v>
      </c>
      <c r="C23" s="95">
        <v>11</v>
      </c>
      <c r="D23" s="95">
        <v>23</v>
      </c>
      <c r="E23" s="95">
        <v>7</v>
      </c>
      <c r="F23" s="95">
        <v>13</v>
      </c>
      <c r="G23" s="95">
        <v>6</v>
      </c>
      <c r="H23" s="99">
        <v>9</v>
      </c>
      <c r="I23" s="99">
        <v>8</v>
      </c>
      <c r="J23" s="99">
        <v>1</v>
      </c>
      <c r="L23" s="102"/>
    </row>
    <row r="24" spans="1:16" x14ac:dyDescent="0.25">
      <c r="A24" s="92" t="s">
        <v>129</v>
      </c>
      <c r="B24" s="92" t="s">
        <v>127</v>
      </c>
      <c r="C24" s="95">
        <v>1</v>
      </c>
      <c r="D24" s="95">
        <v>0</v>
      </c>
      <c r="E24" s="95">
        <v>0</v>
      </c>
      <c r="F24" s="95">
        <v>0</v>
      </c>
      <c r="G24" s="95">
        <v>2</v>
      </c>
      <c r="H24" s="99">
        <v>0</v>
      </c>
      <c r="I24" s="99">
        <v>0</v>
      </c>
      <c r="J24" s="99">
        <v>0</v>
      </c>
    </row>
    <row r="25" spans="1:16" x14ac:dyDescent="0.25">
      <c r="A25" s="96" t="s">
        <v>130</v>
      </c>
      <c r="B25" s="96" t="s">
        <v>121</v>
      </c>
      <c r="C25" s="104">
        <v>0.11293634496919917</v>
      </c>
      <c r="D25" s="104">
        <v>0.16010498687664043</v>
      </c>
      <c r="E25" s="104">
        <v>0.16</v>
      </c>
      <c r="F25" s="104">
        <v>0.19277108433734941</v>
      </c>
      <c r="G25" s="104">
        <v>0.2509505703422053</v>
      </c>
      <c r="H25" s="105">
        <v>0.19095477386934673</v>
      </c>
      <c r="I25" s="105">
        <v>0.16778523489932887</v>
      </c>
      <c r="J25" s="105">
        <f>J4/SUM($J$4:$J$6)</f>
        <v>0.1280148423005566</v>
      </c>
      <c r="M25" s="137"/>
    </row>
    <row r="26" spans="1:16" x14ac:dyDescent="0.25">
      <c r="A26" s="92" t="s">
        <v>130</v>
      </c>
      <c r="B26" s="92" t="s">
        <v>122</v>
      </c>
      <c r="C26" s="106">
        <v>0.28336755646817247</v>
      </c>
      <c r="D26" s="106">
        <v>0.27296587926509186</v>
      </c>
      <c r="E26" s="106">
        <v>0.25866666666666666</v>
      </c>
      <c r="F26" s="106">
        <v>0.22489959839357429</v>
      </c>
      <c r="G26" s="106">
        <v>0.14448669201520911</v>
      </c>
      <c r="H26" s="107">
        <v>0.21105527638190955</v>
      </c>
      <c r="I26" s="107">
        <v>0.27852348993288589</v>
      </c>
      <c r="J26" s="107">
        <f t="shared" ref="J26:J31" si="0">J5/SUM($J$4:$J$6)</f>
        <v>0.29313543599257885</v>
      </c>
    </row>
    <row r="27" spans="1:16" x14ac:dyDescent="0.25">
      <c r="A27" s="92" t="s">
        <v>130</v>
      </c>
      <c r="B27" s="92" t="s">
        <v>131</v>
      </c>
      <c r="C27" s="106">
        <v>0.60369609856262829</v>
      </c>
      <c r="D27" s="106">
        <v>0.56692913385826771</v>
      </c>
      <c r="E27" s="106">
        <v>0.58133333333333337</v>
      </c>
      <c r="F27" s="106">
        <v>0.58232931726907633</v>
      </c>
      <c r="G27" s="106">
        <v>0.6045627376425855</v>
      </c>
      <c r="H27" s="107">
        <v>0.59798994974874375</v>
      </c>
      <c r="I27" s="107">
        <v>0.55369127516778527</v>
      </c>
      <c r="J27" s="107">
        <f t="shared" si="0"/>
        <v>0.57884972170686455</v>
      </c>
    </row>
    <row r="28" spans="1:16" x14ac:dyDescent="0.25">
      <c r="A28" s="92" t="s">
        <v>130</v>
      </c>
      <c r="B28" s="92" t="s">
        <v>124</v>
      </c>
      <c r="C28" s="106">
        <v>0.52566735112936347</v>
      </c>
      <c r="D28" s="106">
        <v>0.46719160104986879</v>
      </c>
      <c r="E28" s="106">
        <v>0.46666666666666667</v>
      </c>
      <c r="F28" s="106">
        <v>0.49799196787148592</v>
      </c>
      <c r="G28" s="106">
        <v>0.55513307984790872</v>
      </c>
      <c r="H28" s="107">
        <v>0.53266331658291455</v>
      </c>
      <c r="I28" s="107">
        <v>0.47147651006711411</v>
      </c>
      <c r="J28" s="107">
        <f t="shared" si="0"/>
        <v>0.47866419294990725</v>
      </c>
    </row>
    <row r="29" spans="1:16" x14ac:dyDescent="0.25">
      <c r="A29" s="92" t="s">
        <v>130</v>
      </c>
      <c r="B29" s="92" t="s">
        <v>125</v>
      </c>
      <c r="C29" s="106">
        <v>7.8028747433264892E-2</v>
      </c>
      <c r="D29" s="106">
        <v>9.9737532808398949E-2</v>
      </c>
      <c r="E29" s="106">
        <v>0.11466666666666667</v>
      </c>
      <c r="F29" s="106">
        <v>8.4337349397590355E-2</v>
      </c>
      <c r="G29" s="106">
        <v>4.9429657794676805E-2</v>
      </c>
      <c r="H29" s="107">
        <v>6.5326633165829151E-2</v>
      </c>
      <c r="I29" s="107">
        <v>8.2214765100671147E-2</v>
      </c>
      <c r="J29" s="107">
        <f t="shared" si="0"/>
        <v>0.10018552875695733</v>
      </c>
    </row>
    <row r="30" spans="1:16" x14ac:dyDescent="0.25">
      <c r="A30" s="92" t="s">
        <v>130</v>
      </c>
      <c r="B30" s="92" t="s">
        <v>126</v>
      </c>
      <c r="C30" s="106">
        <v>0</v>
      </c>
      <c r="D30" s="106">
        <v>0</v>
      </c>
      <c r="E30" s="106">
        <v>0</v>
      </c>
      <c r="F30" s="106">
        <v>0</v>
      </c>
      <c r="G30" s="106">
        <v>0</v>
      </c>
      <c r="H30" s="107">
        <v>0</v>
      </c>
      <c r="I30" s="107">
        <v>0</v>
      </c>
      <c r="J30" s="107">
        <f t="shared" si="0"/>
        <v>1.8552875695732839E-3</v>
      </c>
    </row>
    <row r="31" spans="1:16" x14ac:dyDescent="0.25">
      <c r="A31" s="92" t="s">
        <v>130</v>
      </c>
      <c r="B31" s="92" t="s">
        <v>127</v>
      </c>
      <c r="C31" s="106">
        <v>0</v>
      </c>
      <c r="D31" s="106">
        <v>0</v>
      </c>
      <c r="E31" s="106">
        <v>0</v>
      </c>
      <c r="F31" s="106">
        <v>0</v>
      </c>
      <c r="G31" s="106">
        <v>0</v>
      </c>
      <c r="H31" s="107">
        <v>0</v>
      </c>
      <c r="I31" s="107">
        <v>0</v>
      </c>
      <c r="J31" s="107">
        <f t="shared" si="0"/>
        <v>0</v>
      </c>
    </row>
    <row r="32" spans="1:16" x14ac:dyDescent="0.25">
      <c r="A32" s="96" t="s">
        <v>132</v>
      </c>
      <c r="B32" s="96" t="s">
        <v>121</v>
      </c>
      <c r="C32" s="104">
        <v>0.15966386554621848</v>
      </c>
      <c r="D32" s="104">
        <v>0.14647887323943662</v>
      </c>
      <c r="E32" s="104">
        <v>0.16314199395770393</v>
      </c>
      <c r="F32" s="104">
        <v>0.19377990430622011</v>
      </c>
      <c r="G32" s="104">
        <v>0.21739130434782608</v>
      </c>
      <c r="H32" s="105">
        <v>0.15337423312883436</v>
      </c>
      <c r="I32" s="105">
        <v>0.17391304347826086</v>
      </c>
      <c r="J32" s="105">
        <f>J11/SUM($J$11:$J$13)</f>
        <v>0.18820224719101122</v>
      </c>
    </row>
    <row r="33" spans="1:10" x14ac:dyDescent="0.25">
      <c r="A33" s="92" t="s">
        <v>132</v>
      </c>
      <c r="B33" s="92" t="s">
        <v>122</v>
      </c>
      <c r="C33" s="106">
        <v>0.62885154061624648</v>
      </c>
      <c r="D33" s="106">
        <v>0.60422535211267603</v>
      </c>
      <c r="E33" s="106">
        <v>0.58761329305135956</v>
      </c>
      <c r="F33" s="106">
        <v>0.50478468899521534</v>
      </c>
      <c r="G33" s="106">
        <v>0.5626598465473146</v>
      </c>
      <c r="H33" s="107">
        <v>0.57055214723926384</v>
      </c>
      <c r="I33" s="107">
        <v>0.52173913043478259</v>
      </c>
      <c r="J33" s="107">
        <f t="shared" ref="J33:J38" si="1">J12/SUM($J$11:$J$13)</f>
        <v>0.5196629213483146</v>
      </c>
    </row>
    <row r="34" spans="1:10" x14ac:dyDescent="0.25">
      <c r="A34" s="92" t="s">
        <v>132</v>
      </c>
      <c r="B34" s="92" t="s">
        <v>131</v>
      </c>
      <c r="C34" s="106">
        <v>0.21148459383753501</v>
      </c>
      <c r="D34" s="106">
        <v>0.24929577464788732</v>
      </c>
      <c r="E34" s="106">
        <v>0.24924471299093656</v>
      </c>
      <c r="F34" s="106">
        <v>0.30143540669856461</v>
      </c>
      <c r="G34" s="106">
        <v>0.21994884910485935</v>
      </c>
      <c r="H34" s="107">
        <v>0.27607361963190186</v>
      </c>
      <c r="I34" s="107">
        <v>0.28388746803069054</v>
      </c>
      <c r="J34" s="107">
        <f t="shared" si="1"/>
        <v>0.29213483146067415</v>
      </c>
    </row>
    <row r="35" spans="1:10" x14ac:dyDescent="0.25">
      <c r="A35" s="92" t="s">
        <v>132</v>
      </c>
      <c r="B35" s="92" t="s">
        <v>124</v>
      </c>
      <c r="C35" s="106">
        <v>0.17086834733893558</v>
      </c>
      <c r="D35" s="106">
        <v>0.20281690140845071</v>
      </c>
      <c r="E35" s="106">
        <v>0.19033232628398791</v>
      </c>
      <c r="F35" s="106">
        <v>0.21770334928229665</v>
      </c>
      <c r="G35" s="106">
        <v>0.16624040920716113</v>
      </c>
      <c r="H35" s="107">
        <v>0.21165644171779141</v>
      </c>
      <c r="I35" s="107">
        <v>0.22250639386189258</v>
      </c>
      <c r="J35" s="107">
        <f t="shared" si="1"/>
        <v>0.2303370786516854</v>
      </c>
    </row>
    <row r="36" spans="1:10" x14ac:dyDescent="0.25">
      <c r="A36" s="92" t="s">
        <v>132</v>
      </c>
      <c r="B36" s="92" t="s">
        <v>125</v>
      </c>
      <c r="C36" s="106">
        <v>4.0616246498599441E-2</v>
      </c>
      <c r="D36" s="106">
        <v>4.647887323943662E-2</v>
      </c>
      <c r="E36" s="106">
        <v>5.8912386706948643E-2</v>
      </c>
      <c r="F36" s="106">
        <v>8.3732057416267949E-2</v>
      </c>
      <c r="G36" s="106">
        <v>5.3708439897698211E-2</v>
      </c>
      <c r="H36" s="107">
        <v>6.4417177914110432E-2</v>
      </c>
      <c r="I36" s="107">
        <v>6.1381074168797956E-2</v>
      </c>
      <c r="J36" s="107">
        <f t="shared" si="1"/>
        <v>6.1797752808988762E-2</v>
      </c>
    </row>
    <row r="37" spans="1:10" x14ac:dyDescent="0.25">
      <c r="A37" s="92" t="s">
        <v>132</v>
      </c>
      <c r="B37" s="92" t="s">
        <v>126</v>
      </c>
      <c r="C37" s="106">
        <v>1.5406162464985995E-2</v>
      </c>
      <c r="D37" s="106">
        <v>3.2394366197183097E-2</v>
      </c>
      <c r="E37" s="106">
        <v>1.0574018126888218E-2</v>
      </c>
      <c r="F37" s="106">
        <v>3.1100478468899521E-2</v>
      </c>
      <c r="G37" s="106">
        <v>1.5345268542199489E-2</v>
      </c>
      <c r="H37" s="107">
        <v>2.7607361963190184E-2</v>
      </c>
      <c r="I37" s="107">
        <v>2.0460358056265986E-2</v>
      </c>
      <c r="J37" s="107">
        <f t="shared" si="1"/>
        <v>0</v>
      </c>
    </row>
    <row r="38" spans="1:10" x14ac:dyDescent="0.25">
      <c r="A38" s="92" t="s">
        <v>132</v>
      </c>
      <c r="B38" s="92" t="s">
        <v>127</v>
      </c>
      <c r="C38" s="106">
        <v>1.4005602240896359E-3</v>
      </c>
      <c r="D38" s="106">
        <v>0</v>
      </c>
      <c r="E38" s="106">
        <v>0</v>
      </c>
      <c r="F38" s="106">
        <v>0</v>
      </c>
      <c r="G38" s="106">
        <v>5.1150895140664966E-3</v>
      </c>
      <c r="H38" s="107">
        <v>0</v>
      </c>
      <c r="I38" s="107">
        <v>0</v>
      </c>
      <c r="J38" s="107">
        <f t="shared" si="1"/>
        <v>0</v>
      </c>
    </row>
    <row r="39" spans="1:10" x14ac:dyDescent="0.25">
      <c r="A39" s="96" t="s">
        <v>133</v>
      </c>
      <c r="B39" s="96" t="s">
        <v>121</v>
      </c>
      <c r="C39" s="104">
        <v>0.14071606994171523</v>
      </c>
      <c r="D39" s="104">
        <v>0.15123739688359303</v>
      </c>
      <c r="E39" s="104">
        <v>0.16200578592092574</v>
      </c>
      <c r="F39" s="104">
        <v>0.19340329835082459</v>
      </c>
      <c r="G39" s="104">
        <v>0.23088685015290519</v>
      </c>
      <c r="H39" s="105">
        <v>0.17403314917127072</v>
      </c>
      <c r="I39" s="105">
        <v>0.1702127659574468</v>
      </c>
      <c r="J39" s="105">
        <f>J18/SUM($J$18:$J$20)</f>
        <v>0.15195530726256984</v>
      </c>
    </row>
    <row r="40" spans="1:10" x14ac:dyDescent="0.25">
      <c r="A40" s="92" t="s">
        <v>133</v>
      </c>
      <c r="B40" s="92" t="s">
        <v>122</v>
      </c>
      <c r="C40" s="106">
        <v>0.48875936719400498</v>
      </c>
      <c r="D40" s="106">
        <v>0.48854262144821264</v>
      </c>
      <c r="E40" s="106">
        <v>0.46865959498553522</v>
      </c>
      <c r="F40" s="106">
        <v>0.40029985007496249</v>
      </c>
      <c r="G40" s="106">
        <v>0.39449541284403672</v>
      </c>
      <c r="H40" s="107">
        <v>0.3729281767955801</v>
      </c>
      <c r="I40" s="107">
        <v>0.37487335359675783</v>
      </c>
      <c r="J40" s="107">
        <f t="shared" ref="J40:J45" si="2">J19/SUM($J$18:$J$20)</f>
        <v>0.38324022346368714</v>
      </c>
    </row>
    <row r="41" spans="1:10" x14ac:dyDescent="0.25">
      <c r="A41" s="92" t="s">
        <v>133</v>
      </c>
      <c r="B41" s="92" t="s">
        <v>131</v>
      </c>
      <c r="C41" s="106">
        <v>0.37052456286427976</v>
      </c>
      <c r="D41" s="106">
        <v>0.3602199816681943</v>
      </c>
      <c r="E41" s="106">
        <v>0.36933461909353904</v>
      </c>
      <c r="F41" s="106">
        <v>0.40629685157421291</v>
      </c>
      <c r="G41" s="106">
        <v>0.37461773700305812</v>
      </c>
      <c r="H41" s="107">
        <v>0.45303867403314918</v>
      </c>
      <c r="I41" s="107">
        <v>0.44680851063829785</v>
      </c>
      <c r="J41" s="107">
        <f t="shared" si="2"/>
        <v>0.46480446927374303</v>
      </c>
    </row>
    <row r="42" spans="1:10" x14ac:dyDescent="0.25">
      <c r="A42" s="92" t="s">
        <v>133</v>
      </c>
      <c r="B42" s="92" t="s">
        <v>124</v>
      </c>
      <c r="C42" s="106">
        <v>0.31473771856786009</v>
      </c>
      <c r="D42" s="106">
        <v>0.29514207149404215</v>
      </c>
      <c r="E42" s="106">
        <v>0.29026036644165865</v>
      </c>
      <c r="F42" s="106">
        <v>0.32233883058470764</v>
      </c>
      <c r="G42" s="106">
        <v>0.32262996941896027</v>
      </c>
      <c r="H42" s="107">
        <v>0.38812154696132595</v>
      </c>
      <c r="I42" s="107">
        <v>0.3728470111448835</v>
      </c>
      <c r="J42" s="107">
        <f t="shared" si="2"/>
        <v>0.37988826815642457</v>
      </c>
    </row>
    <row r="43" spans="1:10" x14ac:dyDescent="0.25">
      <c r="A43" s="92" t="s">
        <v>133</v>
      </c>
      <c r="B43" s="92" t="s">
        <v>125</v>
      </c>
      <c r="C43" s="106">
        <v>5.5786844296419648E-2</v>
      </c>
      <c r="D43" s="106">
        <v>6.5077910174152154E-2</v>
      </c>
      <c r="E43" s="106">
        <v>7.9074252651880422E-2</v>
      </c>
      <c r="F43" s="106">
        <v>8.395802098950525E-2</v>
      </c>
      <c r="G43" s="106">
        <v>5.1987767584097858E-2</v>
      </c>
      <c r="H43" s="107">
        <v>6.4917127071823205E-2</v>
      </c>
      <c r="I43" s="107">
        <v>7.3961499493414393E-2</v>
      </c>
      <c r="J43" s="107">
        <f t="shared" si="2"/>
        <v>8.4916201117318429E-2</v>
      </c>
    </row>
    <row r="44" spans="1:10" x14ac:dyDescent="0.25">
      <c r="A44" s="92" t="s">
        <v>133</v>
      </c>
      <c r="B44" s="92" t="s">
        <v>126</v>
      </c>
      <c r="C44" s="106">
        <v>9.1590341382181521E-3</v>
      </c>
      <c r="D44" s="106">
        <v>2.1081576535288724E-2</v>
      </c>
      <c r="E44" s="106">
        <v>6.7502410800385727E-3</v>
      </c>
      <c r="F44" s="106">
        <v>1.9490254872563718E-2</v>
      </c>
      <c r="G44" s="106">
        <v>9.1743119266055051E-3</v>
      </c>
      <c r="H44" s="107">
        <v>1.2430939226519336E-2</v>
      </c>
      <c r="I44" s="107">
        <v>8.1053698074974676E-3</v>
      </c>
      <c r="J44" s="107">
        <f t="shared" si="2"/>
        <v>1.1173184357541898E-3</v>
      </c>
    </row>
    <row r="45" spans="1:10" x14ac:dyDescent="0.25">
      <c r="A45" s="108" t="s">
        <v>133</v>
      </c>
      <c r="B45" s="108" t="s">
        <v>127</v>
      </c>
      <c r="C45" s="109">
        <v>8.3263946711074107E-4</v>
      </c>
      <c r="D45" s="109">
        <v>0</v>
      </c>
      <c r="E45" s="109">
        <v>0</v>
      </c>
      <c r="F45" s="109">
        <v>0</v>
      </c>
      <c r="G45" s="109">
        <v>3.0581039755351682E-3</v>
      </c>
      <c r="H45" s="110">
        <v>0</v>
      </c>
      <c r="I45" s="110">
        <v>0</v>
      </c>
      <c r="J45" s="110">
        <f t="shared" si="2"/>
        <v>0</v>
      </c>
    </row>
  </sheetData>
  <phoneticPr fontId="19" type="noConversion"/>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76"/>
  <sheetViews>
    <sheetView tabSelected="1" zoomScale="80" zoomScaleNormal="80" workbookViewId="0">
      <selection activeCell="J22" sqref="J22"/>
    </sheetView>
  </sheetViews>
  <sheetFormatPr defaultColWidth="8.7109375" defaultRowHeight="15" customHeight="1" x14ac:dyDescent="0.2"/>
  <cols>
    <col min="1" max="1" width="51.140625" style="2" customWidth="1"/>
    <col min="2" max="2" width="59.28515625" style="2" customWidth="1"/>
    <col min="3" max="10" width="11.7109375" style="30" customWidth="1"/>
    <col min="11" max="11" width="10.42578125" style="2" customWidth="1"/>
    <col min="12" max="12" width="8.7109375" style="2" customWidth="1"/>
    <col min="13" max="16384" width="8.7109375" style="2"/>
  </cols>
  <sheetData>
    <row r="1" spans="1:16" ht="15.75" x14ac:dyDescent="0.25">
      <c r="A1" s="111" t="s">
        <v>170</v>
      </c>
    </row>
    <row r="2" spans="1:16" ht="17.25" customHeight="1" x14ac:dyDescent="0.2">
      <c r="A2" s="112" t="s">
        <v>80</v>
      </c>
    </row>
    <row r="3" spans="1:16" ht="45" x14ac:dyDescent="0.25">
      <c r="A3" s="113" t="s">
        <v>134</v>
      </c>
      <c r="B3" s="113" t="s">
        <v>118</v>
      </c>
      <c r="C3" s="114" t="s">
        <v>36</v>
      </c>
      <c r="D3" s="115" t="s">
        <v>37</v>
      </c>
      <c r="E3" s="115" t="s">
        <v>38</v>
      </c>
      <c r="F3" s="115" t="s">
        <v>39</v>
      </c>
      <c r="G3" s="115" t="s">
        <v>135</v>
      </c>
      <c r="H3" s="115" t="s">
        <v>40</v>
      </c>
      <c r="I3" s="115" t="s">
        <v>136</v>
      </c>
      <c r="J3" s="115" t="s">
        <v>137</v>
      </c>
      <c r="K3" s="116"/>
      <c r="L3" s="117"/>
      <c r="M3" s="116"/>
      <c r="N3" s="116"/>
      <c r="O3" s="116"/>
      <c r="P3" s="116"/>
    </row>
    <row r="4" spans="1:16" x14ac:dyDescent="0.2">
      <c r="A4" s="92" t="s">
        <v>120</v>
      </c>
      <c r="B4" s="92" t="s">
        <v>121</v>
      </c>
      <c r="C4" s="93">
        <v>3</v>
      </c>
      <c r="D4" s="30">
        <v>6</v>
      </c>
      <c r="E4" s="30">
        <v>3</v>
      </c>
      <c r="F4" s="30">
        <v>1</v>
      </c>
      <c r="G4" s="118">
        <v>13</v>
      </c>
      <c r="H4" s="30">
        <v>17</v>
      </c>
      <c r="I4" s="30">
        <v>37</v>
      </c>
      <c r="J4" s="118">
        <v>67</v>
      </c>
    </row>
    <row r="5" spans="1:16" x14ac:dyDescent="0.2">
      <c r="A5" s="92" t="s">
        <v>120</v>
      </c>
      <c r="B5" s="92" t="s">
        <v>122</v>
      </c>
      <c r="C5" s="93">
        <v>3</v>
      </c>
      <c r="D5" s="30">
        <v>14</v>
      </c>
      <c r="E5" s="30">
        <v>13</v>
      </c>
      <c r="F5" s="30">
        <v>0</v>
      </c>
      <c r="G5" s="118">
        <v>30</v>
      </c>
      <c r="H5" s="30">
        <v>78</v>
      </c>
      <c r="I5" s="30">
        <v>57</v>
      </c>
      <c r="J5" s="118">
        <v>165</v>
      </c>
    </row>
    <row r="6" spans="1:16" x14ac:dyDescent="0.2">
      <c r="A6" s="92" t="s">
        <v>120</v>
      </c>
      <c r="B6" s="92" t="s">
        <v>123</v>
      </c>
      <c r="C6" s="93">
        <v>8</v>
      </c>
      <c r="D6" s="30">
        <v>28</v>
      </c>
      <c r="E6" s="30">
        <v>30</v>
      </c>
      <c r="F6" s="30">
        <v>4</v>
      </c>
      <c r="G6" s="118">
        <v>70</v>
      </c>
      <c r="H6" s="30">
        <v>139</v>
      </c>
      <c r="I6" s="30">
        <v>119</v>
      </c>
      <c r="J6" s="118">
        <v>328</v>
      </c>
    </row>
    <row r="7" spans="1:16" x14ac:dyDescent="0.2">
      <c r="A7" s="92" t="s">
        <v>120</v>
      </c>
      <c r="B7" s="92" t="s">
        <v>124</v>
      </c>
      <c r="C7" s="93">
        <v>8</v>
      </c>
      <c r="D7" s="30">
        <v>24</v>
      </c>
      <c r="E7" s="30">
        <v>27</v>
      </c>
      <c r="F7" s="30">
        <v>4</v>
      </c>
      <c r="G7" s="118">
        <v>63</v>
      </c>
      <c r="H7" s="30">
        <v>114</v>
      </c>
      <c r="I7" s="30">
        <v>102</v>
      </c>
      <c r="J7" s="118">
        <v>279</v>
      </c>
    </row>
    <row r="8" spans="1:16" x14ac:dyDescent="0.2">
      <c r="A8" s="92" t="s">
        <v>120</v>
      </c>
      <c r="B8" s="92" t="s">
        <v>125</v>
      </c>
      <c r="C8" s="93">
        <v>0</v>
      </c>
      <c r="D8" s="30">
        <v>4</v>
      </c>
      <c r="E8" s="30">
        <v>3</v>
      </c>
      <c r="F8" s="30">
        <v>0</v>
      </c>
      <c r="G8" s="118">
        <v>7</v>
      </c>
      <c r="H8" s="30">
        <v>25</v>
      </c>
      <c r="I8" s="30">
        <v>17</v>
      </c>
      <c r="J8" s="118">
        <v>49</v>
      </c>
    </row>
    <row r="9" spans="1:16" x14ac:dyDescent="0.2">
      <c r="A9" s="92" t="s">
        <v>120</v>
      </c>
      <c r="B9" s="92" t="s">
        <v>126</v>
      </c>
      <c r="C9" s="95">
        <v>0</v>
      </c>
      <c r="D9" s="95">
        <v>0</v>
      </c>
      <c r="E9" s="95">
        <v>0</v>
      </c>
      <c r="F9" s="95">
        <v>0</v>
      </c>
      <c r="G9" s="119">
        <v>0</v>
      </c>
      <c r="H9" s="95">
        <v>0</v>
      </c>
      <c r="I9" s="95">
        <v>0</v>
      </c>
      <c r="J9" s="119">
        <v>0</v>
      </c>
    </row>
    <row r="10" spans="1:16" x14ac:dyDescent="0.2">
      <c r="A10" s="96" t="s">
        <v>138</v>
      </c>
      <c r="B10" s="96" t="s">
        <v>121</v>
      </c>
      <c r="C10" s="100">
        <v>0</v>
      </c>
      <c r="D10" s="120">
        <v>10</v>
      </c>
      <c r="E10" s="120">
        <v>0</v>
      </c>
      <c r="F10" s="120">
        <v>2</v>
      </c>
      <c r="G10" s="121">
        <v>12</v>
      </c>
      <c r="H10" s="120">
        <v>14</v>
      </c>
      <c r="I10" s="120">
        <v>37</v>
      </c>
      <c r="J10" s="121">
        <v>63</v>
      </c>
    </row>
    <row r="11" spans="1:16" x14ac:dyDescent="0.2">
      <c r="A11" s="92" t="s">
        <v>138</v>
      </c>
      <c r="B11" s="92" t="s">
        <v>122</v>
      </c>
      <c r="C11" s="103">
        <v>11</v>
      </c>
      <c r="D11" s="122">
        <v>40</v>
      </c>
      <c r="E11" s="122">
        <v>9</v>
      </c>
      <c r="F11" s="122">
        <v>5</v>
      </c>
      <c r="G11" s="123">
        <v>65</v>
      </c>
      <c r="H11" s="122">
        <v>65</v>
      </c>
      <c r="I11" s="122">
        <v>76</v>
      </c>
      <c r="J11" s="123">
        <v>206</v>
      </c>
    </row>
    <row r="12" spans="1:16" x14ac:dyDescent="0.2">
      <c r="A12" s="92" t="s">
        <v>138</v>
      </c>
      <c r="B12" s="92" t="s">
        <v>123</v>
      </c>
      <c r="C12" s="103">
        <v>4</v>
      </c>
      <c r="D12" s="122">
        <v>18</v>
      </c>
      <c r="E12" s="122">
        <v>8</v>
      </c>
      <c r="F12" s="122">
        <v>3</v>
      </c>
      <c r="G12" s="123">
        <v>33</v>
      </c>
      <c r="H12" s="122">
        <v>41</v>
      </c>
      <c r="I12" s="122">
        <v>42</v>
      </c>
      <c r="J12" s="123">
        <v>116</v>
      </c>
    </row>
    <row r="13" spans="1:16" x14ac:dyDescent="0.2">
      <c r="A13" s="92" t="s">
        <v>138</v>
      </c>
      <c r="B13" s="92" t="s">
        <v>124</v>
      </c>
      <c r="C13" s="103">
        <v>3</v>
      </c>
      <c r="D13" s="122">
        <v>14</v>
      </c>
      <c r="E13" s="122">
        <v>7</v>
      </c>
      <c r="F13" s="122">
        <v>2</v>
      </c>
      <c r="G13" s="123">
        <v>26</v>
      </c>
      <c r="H13" s="122">
        <v>31</v>
      </c>
      <c r="I13" s="122">
        <v>34</v>
      </c>
      <c r="J13" s="123">
        <v>91</v>
      </c>
    </row>
    <row r="14" spans="1:16" x14ac:dyDescent="0.2">
      <c r="A14" s="92" t="s">
        <v>138</v>
      </c>
      <c r="B14" s="92" t="s">
        <v>125</v>
      </c>
      <c r="C14" s="103">
        <v>1</v>
      </c>
      <c r="D14" s="122">
        <v>4</v>
      </c>
      <c r="E14" s="122">
        <v>1</v>
      </c>
      <c r="F14" s="122">
        <v>1</v>
      </c>
      <c r="G14" s="123">
        <v>7</v>
      </c>
      <c r="H14" s="122">
        <v>10</v>
      </c>
      <c r="I14" s="122">
        <v>8</v>
      </c>
      <c r="J14" s="123">
        <v>25</v>
      </c>
    </row>
    <row r="15" spans="1:16" x14ac:dyDescent="0.2">
      <c r="A15" s="92" t="s">
        <v>138</v>
      </c>
      <c r="B15" s="92" t="s">
        <v>126</v>
      </c>
      <c r="C15" s="95">
        <v>0</v>
      </c>
      <c r="D15" s="95">
        <v>2</v>
      </c>
      <c r="E15" s="95">
        <v>1</v>
      </c>
      <c r="F15" s="95">
        <v>2</v>
      </c>
      <c r="G15" s="119">
        <v>5</v>
      </c>
      <c r="H15" s="95">
        <v>0</v>
      </c>
      <c r="I15" s="95">
        <v>3</v>
      </c>
      <c r="J15" s="119">
        <v>8</v>
      </c>
    </row>
    <row r="16" spans="1:16" x14ac:dyDescent="0.2">
      <c r="A16" s="96" t="s">
        <v>129</v>
      </c>
      <c r="B16" s="96" t="s">
        <v>121</v>
      </c>
      <c r="C16" s="100">
        <v>3</v>
      </c>
      <c r="D16" s="120">
        <v>16</v>
      </c>
      <c r="E16" s="120">
        <v>3</v>
      </c>
      <c r="F16" s="120">
        <v>3</v>
      </c>
      <c r="G16" s="121">
        <v>25</v>
      </c>
      <c r="H16" s="120">
        <v>31</v>
      </c>
      <c r="I16" s="120">
        <v>74</v>
      </c>
      <c r="J16" s="121">
        <v>130</v>
      </c>
    </row>
    <row r="17" spans="1:12" x14ac:dyDescent="0.2">
      <c r="A17" s="92" t="s">
        <v>129</v>
      </c>
      <c r="B17" s="92" t="s">
        <v>122</v>
      </c>
      <c r="C17" s="103">
        <v>14</v>
      </c>
      <c r="D17" s="122">
        <v>54</v>
      </c>
      <c r="E17" s="122">
        <v>22</v>
      </c>
      <c r="F17" s="122">
        <v>5</v>
      </c>
      <c r="G17" s="123">
        <v>95</v>
      </c>
      <c r="H17" s="122">
        <v>143</v>
      </c>
      <c r="I17" s="122">
        <v>133</v>
      </c>
      <c r="J17" s="123">
        <v>371</v>
      </c>
      <c r="L17" s="37"/>
    </row>
    <row r="18" spans="1:12" x14ac:dyDescent="0.2">
      <c r="A18" s="92" t="s">
        <v>129</v>
      </c>
      <c r="B18" s="92" t="s">
        <v>123</v>
      </c>
      <c r="C18" s="103">
        <v>12</v>
      </c>
      <c r="D18" s="122">
        <v>46</v>
      </c>
      <c r="E18" s="122">
        <v>38</v>
      </c>
      <c r="F18" s="122">
        <v>7</v>
      </c>
      <c r="G18" s="123">
        <v>103</v>
      </c>
      <c r="H18" s="122">
        <v>180</v>
      </c>
      <c r="I18" s="122">
        <v>161</v>
      </c>
      <c r="J18" s="123">
        <v>444</v>
      </c>
    </row>
    <row r="19" spans="1:12" x14ac:dyDescent="0.2">
      <c r="A19" s="92" t="s">
        <v>129</v>
      </c>
      <c r="B19" s="92" t="s">
        <v>124</v>
      </c>
      <c r="C19" s="103">
        <v>11</v>
      </c>
      <c r="D19" s="122">
        <v>38</v>
      </c>
      <c r="E19" s="122">
        <v>34</v>
      </c>
      <c r="F19" s="122">
        <v>6</v>
      </c>
      <c r="G19" s="123">
        <v>89</v>
      </c>
      <c r="H19" s="122">
        <v>145</v>
      </c>
      <c r="I19" s="122">
        <v>136</v>
      </c>
      <c r="J19" s="123">
        <v>370</v>
      </c>
    </row>
    <row r="20" spans="1:12" x14ac:dyDescent="0.2">
      <c r="A20" s="92" t="s">
        <v>129</v>
      </c>
      <c r="B20" s="92" t="s">
        <v>125</v>
      </c>
      <c r="C20" s="103">
        <v>1</v>
      </c>
      <c r="D20" s="122">
        <v>8</v>
      </c>
      <c r="E20" s="122">
        <v>4</v>
      </c>
      <c r="F20" s="122">
        <v>1</v>
      </c>
      <c r="G20" s="123">
        <v>14</v>
      </c>
      <c r="H20" s="122">
        <v>35</v>
      </c>
      <c r="I20" s="122">
        <v>25</v>
      </c>
      <c r="J20" s="123">
        <v>74</v>
      </c>
    </row>
    <row r="21" spans="1:12" x14ac:dyDescent="0.2">
      <c r="A21" s="92" t="s">
        <v>129</v>
      </c>
      <c r="B21" s="92" t="s">
        <v>126</v>
      </c>
      <c r="C21" s="95">
        <v>0</v>
      </c>
      <c r="D21" s="95">
        <v>2</v>
      </c>
      <c r="E21" s="95">
        <v>1</v>
      </c>
      <c r="F21" s="95">
        <v>2</v>
      </c>
      <c r="G21" s="119">
        <v>5</v>
      </c>
      <c r="H21" s="95">
        <v>0</v>
      </c>
      <c r="I21" s="95">
        <v>3</v>
      </c>
      <c r="J21" s="119">
        <v>8</v>
      </c>
    </row>
    <row r="22" spans="1:12" x14ac:dyDescent="0.2">
      <c r="A22" s="96" t="s">
        <v>139</v>
      </c>
      <c r="B22" s="96" t="s">
        <v>121</v>
      </c>
      <c r="C22" s="104">
        <v>0.21428571428571427</v>
      </c>
      <c r="D22" s="104">
        <v>0.125</v>
      </c>
      <c r="E22" s="104">
        <v>6.5217391304347824E-2</v>
      </c>
      <c r="F22" s="104">
        <v>0.2</v>
      </c>
      <c r="G22" s="124">
        <v>0.11504424778761062</v>
      </c>
      <c r="H22" s="104">
        <v>7.2649572649572655E-2</v>
      </c>
      <c r="I22" s="104">
        <v>0.17370892018779344</v>
      </c>
      <c r="J22" s="124">
        <v>0.11964285714285715</v>
      </c>
    </row>
    <row r="23" spans="1:12" x14ac:dyDescent="0.2">
      <c r="A23" s="92" t="s">
        <v>139</v>
      </c>
      <c r="B23" s="92" t="s">
        <v>122</v>
      </c>
      <c r="C23" s="106">
        <v>0.21428571428571427</v>
      </c>
      <c r="D23" s="106">
        <v>0.29166666666666669</v>
      </c>
      <c r="E23" s="106">
        <v>0.28260869565217389</v>
      </c>
      <c r="F23" s="106">
        <v>0</v>
      </c>
      <c r="G23" s="125">
        <v>0.26548672566371684</v>
      </c>
      <c r="H23" s="106">
        <v>0.33333333333333331</v>
      </c>
      <c r="I23" s="106">
        <v>0.26760563380281688</v>
      </c>
      <c r="J23" s="125">
        <v>0.29464285714285715</v>
      </c>
    </row>
    <row r="24" spans="1:12" x14ac:dyDescent="0.2">
      <c r="A24" s="92" t="s">
        <v>139</v>
      </c>
      <c r="B24" s="92" t="s">
        <v>131</v>
      </c>
      <c r="C24" s="106">
        <v>0.5714285714285714</v>
      </c>
      <c r="D24" s="106">
        <v>0.58333333333333337</v>
      </c>
      <c r="E24" s="106">
        <v>0.65217391304347827</v>
      </c>
      <c r="F24" s="106">
        <v>0.8</v>
      </c>
      <c r="G24" s="125">
        <v>0.61946902654867253</v>
      </c>
      <c r="H24" s="106">
        <v>0.59401709401709402</v>
      </c>
      <c r="I24" s="106">
        <v>0.55868544600938963</v>
      </c>
      <c r="J24" s="125">
        <v>0.58571428571428574</v>
      </c>
    </row>
    <row r="25" spans="1:12" x14ac:dyDescent="0.2">
      <c r="A25" s="92" t="s">
        <v>139</v>
      </c>
      <c r="B25" s="92" t="s">
        <v>124</v>
      </c>
      <c r="C25" s="106">
        <v>0.5714285714285714</v>
      </c>
      <c r="D25" s="106">
        <v>0.5</v>
      </c>
      <c r="E25" s="106">
        <v>0.58695652173913049</v>
      </c>
      <c r="F25" s="106">
        <v>0.8</v>
      </c>
      <c r="G25" s="125">
        <v>0.55752212389380529</v>
      </c>
      <c r="H25" s="106">
        <v>0.48717948717948717</v>
      </c>
      <c r="I25" s="106">
        <v>0.47887323943661969</v>
      </c>
      <c r="J25" s="125">
        <v>0.49821428571428572</v>
      </c>
    </row>
    <row r="26" spans="1:12" x14ac:dyDescent="0.2">
      <c r="A26" s="92" t="s">
        <v>139</v>
      </c>
      <c r="B26" s="92" t="s">
        <v>125</v>
      </c>
      <c r="C26" s="106">
        <v>0</v>
      </c>
      <c r="D26" s="106">
        <v>8.3333333333333329E-2</v>
      </c>
      <c r="E26" s="106">
        <v>6.5217391304347824E-2</v>
      </c>
      <c r="F26" s="106">
        <v>0</v>
      </c>
      <c r="G26" s="125">
        <v>6.1946902654867256E-2</v>
      </c>
      <c r="H26" s="106">
        <v>0.10683760683760683</v>
      </c>
      <c r="I26" s="106">
        <v>7.9812206572769953E-2</v>
      </c>
      <c r="J26" s="125">
        <v>8.7499999999999994E-2</v>
      </c>
    </row>
    <row r="27" spans="1:12" x14ac:dyDescent="0.2">
      <c r="A27" s="92" t="s">
        <v>139</v>
      </c>
      <c r="B27" s="92" t="s">
        <v>126</v>
      </c>
      <c r="C27" s="106">
        <v>0</v>
      </c>
      <c r="D27" s="106">
        <v>0</v>
      </c>
      <c r="E27" s="106">
        <v>0</v>
      </c>
      <c r="F27" s="106">
        <v>0</v>
      </c>
      <c r="G27" s="125">
        <v>0</v>
      </c>
      <c r="H27" s="106">
        <v>0</v>
      </c>
      <c r="I27" s="106">
        <v>0</v>
      </c>
      <c r="J27" s="125">
        <v>0</v>
      </c>
    </row>
    <row r="28" spans="1:12" x14ac:dyDescent="0.2">
      <c r="A28" s="96" t="s">
        <v>140</v>
      </c>
      <c r="B28" s="96" t="s">
        <v>121</v>
      </c>
      <c r="C28" s="104">
        <v>0</v>
      </c>
      <c r="D28" s="104">
        <v>0.14285714285714285</v>
      </c>
      <c r="E28" s="104">
        <v>0</v>
      </c>
      <c r="F28" s="104">
        <v>0.16666666666666666</v>
      </c>
      <c r="G28" s="124">
        <v>0.10434782608695652</v>
      </c>
      <c r="H28" s="104">
        <v>0.11666666666666667</v>
      </c>
      <c r="I28" s="104">
        <v>0.23417721518987342</v>
      </c>
      <c r="J28" s="124">
        <v>0.16030534351145037</v>
      </c>
    </row>
    <row r="29" spans="1:12" x14ac:dyDescent="0.2">
      <c r="A29" s="92" t="s">
        <v>140</v>
      </c>
      <c r="B29" s="92" t="s">
        <v>122</v>
      </c>
      <c r="C29" s="106">
        <v>0.73333333333333328</v>
      </c>
      <c r="D29" s="106">
        <v>0.5714285714285714</v>
      </c>
      <c r="E29" s="106">
        <v>0.5</v>
      </c>
      <c r="F29" s="106">
        <v>0.41666666666666669</v>
      </c>
      <c r="G29" s="125">
        <v>0.56521739130434778</v>
      </c>
      <c r="H29" s="106">
        <v>0.54166666666666663</v>
      </c>
      <c r="I29" s="106">
        <v>0.48101265822784811</v>
      </c>
      <c r="J29" s="125">
        <v>0.5241730279898219</v>
      </c>
    </row>
    <row r="30" spans="1:12" x14ac:dyDescent="0.2">
      <c r="A30" s="92" t="s">
        <v>140</v>
      </c>
      <c r="B30" s="92" t="s">
        <v>131</v>
      </c>
      <c r="C30" s="106">
        <v>0.26666666666666666</v>
      </c>
      <c r="D30" s="106">
        <v>0.25714285714285712</v>
      </c>
      <c r="E30" s="106">
        <v>0.44444444444444442</v>
      </c>
      <c r="F30" s="106">
        <v>0.25</v>
      </c>
      <c r="G30" s="125">
        <v>0.28695652173913044</v>
      </c>
      <c r="H30" s="106">
        <v>0.34166666666666667</v>
      </c>
      <c r="I30" s="106">
        <v>0.26582278481012656</v>
      </c>
      <c r="J30" s="125">
        <v>0.2951653944020356</v>
      </c>
    </row>
    <row r="31" spans="1:12" x14ac:dyDescent="0.2">
      <c r="A31" s="92" t="s">
        <v>140</v>
      </c>
      <c r="B31" s="92" t="s">
        <v>124</v>
      </c>
      <c r="C31" s="106">
        <v>0.2</v>
      </c>
      <c r="D31" s="106">
        <v>0.2</v>
      </c>
      <c r="E31" s="106">
        <v>0.3888888888888889</v>
      </c>
      <c r="F31" s="106">
        <v>0.16666666666666666</v>
      </c>
      <c r="G31" s="125">
        <v>0.22608695652173913</v>
      </c>
      <c r="H31" s="106">
        <v>0.25833333333333336</v>
      </c>
      <c r="I31" s="106">
        <v>0.21518987341772153</v>
      </c>
      <c r="J31" s="125">
        <v>0.23155216284987276</v>
      </c>
    </row>
    <row r="32" spans="1:12" x14ac:dyDescent="0.2">
      <c r="A32" s="92" t="s">
        <v>140</v>
      </c>
      <c r="B32" s="92" t="s">
        <v>125</v>
      </c>
      <c r="C32" s="106">
        <v>6.6666666666666666E-2</v>
      </c>
      <c r="D32" s="106">
        <v>5.7142857142857141E-2</v>
      </c>
      <c r="E32" s="106">
        <v>5.5555555555555552E-2</v>
      </c>
      <c r="F32" s="106">
        <v>8.3333333333333329E-2</v>
      </c>
      <c r="G32" s="125">
        <v>6.0869565217391307E-2</v>
      </c>
      <c r="H32" s="106">
        <v>8.3333333333333329E-2</v>
      </c>
      <c r="I32" s="106">
        <v>5.0632911392405063E-2</v>
      </c>
      <c r="J32" s="125">
        <v>6.3613231552162849E-2</v>
      </c>
    </row>
    <row r="33" spans="1:16" x14ac:dyDescent="0.2">
      <c r="A33" s="92" t="s">
        <v>140</v>
      </c>
      <c r="B33" s="92" t="s">
        <v>126</v>
      </c>
      <c r="C33" s="106">
        <v>0</v>
      </c>
      <c r="D33" s="106">
        <v>2.8571428571428571E-2</v>
      </c>
      <c r="E33" s="106">
        <v>5.5555555555555552E-2</v>
      </c>
      <c r="F33" s="106">
        <v>0.16666666666666666</v>
      </c>
      <c r="G33" s="125">
        <v>4.3478260869565216E-2</v>
      </c>
      <c r="H33" s="106">
        <v>0</v>
      </c>
      <c r="I33" s="106">
        <v>1.8987341772151899E-2</v>
      </c>
      <c r="J33" s="125">
        <v>2.0356234096692113E-2</v>
      </c>
    </row>
    <row r="34" spans="1:16" x14ac:dyDescent="0.2">
      <c r="A34" s="96" t="s">
        <v>141</v>
      </c>
      <c r="B34" s="96" t="s">
        <v>121</v>
      </c>
      <c r="C34" s="104">
        <v>0.10344827586206896</v>
      </c>
      <c r="D34" s="104">
        <v>0.13559322033898305</v>
      </c>
      <c r="E34" s="104">
        <v>4.6875E-2</v>
      </c>
      <c r="F34" s="104">
        <v>0.17647058823529413</v>
      </c>
      <c r="G34" s="124">
        <v>0.10964912280701754</v>
      </c>
      <c r="H34" s="104">
        <v>8.7570621468926552E-2</v>
      </c>
      <c r="I34" s="104">
        <v>0.19946091644204852</v>
      </c>
      <c r="J34" s="124">
        <v>0.13641133263378805</v>
      </c>
      <c r="L34" s="126"/>
      <c r="M34" s="126"/>
      <c r="N34" s="126"/>
      <c r="O34" s="126"/>
      <c r="P34" s="126"/>
    </row>
    <row r="35" spans="1:16" x14ac:dyDescent="0.2">
      <c r="A35" s="92" t="s">
        <v>141</v>
      </c>
      <c r="B35" s="92" t="s">
        <v>122</v>
      </c>
      <c r="C35" s="106">
        <v>0.48275862068965519</v>
      </c>
      <c r="D35" s="106">
        <v>0.4576271186440678</v>
      </c>
      <c r="E35" s="106">
        <v>0.34375</v>
      </c>
      <c r="F35" s="106">
        <v>0.29411764705882354</v>
      </c>
      <c r="G35" s="125">
        <v>0.41666666666666669</v>
      </c>
      <c r="H35" s="106">
        <v>0.403954802259887</v>
      </c>
      <c r="I35" s="106">
        <v>0.35849056603773582</v>
      </c>
      <c r="J35" s="125">
        <v>0.38929695697796435</v>
      </c>
    </row>
    <row r="36" spans="1:16" x14ac:dyDescent="0.2">
      <c r="A36" s="92" t="s">
        <v>141</v>
      </c>
      <c r="B36" s="92" t="s">
        <v>131</v>
      </c>
      <c r="C36" s="106">
        <v>0.41379310344827586</v>
      </c>
      <c r="D36" s="106">
        <v>0.38983050847457629</v>
      </c>
      <c r="E36" s="106">
        <v>0.59375</v>
      </c>
      <c r="F36" s="106">
        <v>0.41176470588235292</v>
      </c>
      <c r="G36" s="125">
        <v>0.4517543859649123</v>
      </c>
      <c r="H36" s="106">
        <v>0.50847457627118642</v>
      </c>
      <c r="I36" s="106">
        <v>0.43396226415094341</v>
      </c>
      <c r="J36" s="125">
        <v>0.46589716684155297</v>
      </c>
    </row>
    <row r="37" spans="1:16" x14ac:dyDescent="0.2">
      <c r="A37" s="92" t="s">
        <v>141</v>
      </c>
      <c r="B37" s="92" t="s">
        <v>124</v>
      </c>
      <c r="C37" s="106">
        <v>0.37931034482758619</v>
      </c>
      <c r="D37" s="106">
        <v>0.32203389830508472</v>
      </c>
      <c r="E37" s="106">
        <v>0.53125</v>
      </c>
      <c r="F37" s="106">
        <v>0.35294117647058826</v>
      </c>
      <c r="G37" s="125">
        <v>0.39035087719298245</v>
      </c>
      <c r="H37" s="106">
        <v>0.4096045197740113</v>
      </c>
      <c r="I37" s="106">
        <v>0.36657681940700809</v>
      </c>
      <c r="J37" s="125">
        <v>0.3882476390346275</v>
      </c>
    </row>
    <row r="38" spans="1:16" x14ac:dyDescent="0.2">
      <c r="A38" s="92" t="s">
        <v>141</v>
      </c>
      <c r="B38" s="92" t="s">
        <v>125</v>
      </c>
      <c r="C38" s="106">
        <v>3.4482758620689655E-2</v>
      </c>
      <c r="D38" s="106">
        <v>6.7796610169491525E-2</v>
      </c>
      <c r="E38" s="106">
        <v>6.25E-2</v>
      </c>
      <c r="F38" s="106">
        <v>5.8823529411764705E-2</v>
      </c>
      <c r="G38" s="125">
        <v>6.1403508771929821E-2</v>
      </c>
      <c r="H38" s="106">
        <v>9.8870056497175146E-2</v>
      </c>
      <c r="I38" s="106">
        <v>6.7385444743935305E-2</v>
      </c>
      <c r="J38" s="125">
        <v>7.7649527806925495E-2</v>
      </c>
    </row>
    <row r="39" spans="1:16" x14ac:dyDescent="0.2">
      <c r="A39" s="92" t="s">
        <v>141</v>
      </c>
      <c r="B39" s="92" t="s">
        <v>126</v>
      </c>
      <c r="C39" s="106">
        <v>0</v>
      </c>
      <c r="D39" s="106">
        <v>1.6949152542372881E-2</v>
      </c>
      <c r="E39" s="106">
        <v>1.5625E-2</v>
      </c>
      <c r="F39" s="106">
        <v>0.11764705882352941</v>
      </c>
      <c r="G39" s="125">
        <v>2.1929824561403508E-2</v>
      </c>
      <c r="H39" s="106">
        <v>0</v>
      </c>
      <c r="I39" s="106">
        <v>8.0862533692722376E-3</v>
      </c>
      <c r="J39" s="125">
        <v>8.3945435466946487E-3</v>
      </c>
    </row>
    <row r="40" spans="1:16" ht="14.25" x14ac:dyDescent="0.2">
      <c r="A40" s="127"/>
      <c r="B40" s="127"/>
      <c r="C40" s="128"/>
      <c r="D40" s="128"/>
      <c r="E40" s="128"/>
      <c r="F40" s="128"/>
      <c r="G40" s="128"/>
      <c r="H40" s="128"/>
      <c r="I40" s="128"/>
      <c r="J40" s="128"/>
    </row>
    <row r="41" spans="1:16" x14ac:dyDescent="0.25">
      <c r="A41" s="129"/>
      <c r="B41" s="5"/>
      <c r="C41" s="130"/>
      <c r="D41" s="130"/>
      <c r="E41" s="130"/>
      <c r="F41" s="130"/>
      <c r="G41" s="130"/>
      <c r="H41" s="130"/>
      <c r="I41" s="130"/>
      <c r="J41" s="130"/>
    </row>
    <row r="42" spans="1:16" ht="14.25" x14ac:dyDescent="0.2">
      <c r="A42" s="131"/>
    </row>
    <row r="43" spans="1:16" ht="14.25" x14ac:dyDescent="0.2">
      <c r="A43" s="131"/>
    </row>
    <row r="44" spans="1:16" ht="14.25" x14ac:dyDescent="0.2">
      <c r="A44" s="131"/>
    </row>
    <row r="45" spans="1:16" ht="14.25" x14ac:dyDescent="0.2">
      <c r="A45" s="131"/>
    </row>
    <row r="46" spans="1:16" ht="14.25" x14ac:dyDescent="0.2">
      <c r="A46" s="131"/>
    </row>
    <row r="47" spans="1:16" ht="14.25" x14ac:dyDescent="0.2">
      <c r="A47" s="131"/>
    </row>
    <row r="48" spans="1:16" ht="14.25" x14ac:dyDescent="0.2">
      <c r="A48" s="131"/>
    </row>
    <row r="49" spans="1:2" ht="14.25" x14ac:dyDescent="0.2">
      <c r="A49" s="131"/>
      <c r="B49" s="94"/>
    </row>
    <row r="50" spans="1:2" ht="14.25" x14ac:dyDescent="0.2">
      <c r="A50" s="131"/>
    </row>
    <row r="51" spans="1:2" ht="14.25" x14ac:dyDescent="0.2">
      <c r="A51" s="131"/>
    </row>
    <row r="52" spans="1:2" ht="14.25" x14ac:dyDescent="0.2">
      <c r="A52" s="131"/>
    </row>
    <row r="53" spans="1:2" ht="14.25" x14ac:dyDescent="0.2">
      <c r="A53" s="131"/>
    </row>
    <row r="54" spans="1:2" ht="14.25" x14ac:dyDescent="0.2">
      <c r="A54" s="131"/>
    </row>
    <row r="55" spans="1:2" ht="14.25" x14ac:dyDescent="0.2">
      <c r="A55" s="131"/>
    </row>
    <row r="56" spans="1:2" ht="14.25" x14ac:dyDescent="0.2">
      <c r="B56" s="132"/>
    </row>
    <row r="57" spans="1:2" ht="15" customHeight="1" x14ac:dyDescent="0.2">
      <c r="A57" s="131"/>
      <c r="B57" s="133"/>
    </row>
    <row r="58" spans="1:2" ht="14.25" x14ac:dyDescent="0.2"/>
    <row r="59" spans="1:2" ht="14.25" x14ac:dyDescent="0.2"/>
    <row r="60" spans="1:2" ht="14.25" x14ac:dyDescent="0.2"/>
    <row r="61" spans="1:2" ht="14.25" x14ac:dyDescent="0.2"/>
    <row r="62" spans="1:2" ht="14.25" x14ac:dyDescent="0.2"/>
    <row r="63" spans="1:2" ht="14.25" x14ac:dyDescent="0.2"/>
    <row r="64" spans="1:2" ht="14.25" x14ac:dyDescent="0.2"/>
    <row r="65" ht="14.25" x14ac:dyDescent="0.2"/>
    <row r="66" ht="14.25" x14ac:dyDescent="0.2"/>
    <row r="67" ht="14.25" x14ac:dyDescent="0.2"/>
    <row r="68" ht="14.25" x14ac:dyDescent="0.2"/>
    <row r="69" ht="14.25" x14ac:dyDescent="0.2"/>
    <row r="70" ht="14.25" x14ac:dyDescent="0.2"/>
    <row r="71" ht="14.25" x14ac:dyDescent="0.2"/>
    <row r="72" ht="14.25" x14ac:dyDescent="0.2"/>
    <row r="73" ht="14.25" x14ac:dyDescent="0.2"/>
    <row r="74" ht="14.25" x14ac:dyDescent="0.2"/>
    <row r="75" ht="14.25" x14ac:dyDescent="0.2"/>
    <row r="76" ht="14.25" x14ac:dyDescent="0.2"/>
  </sheetData>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ypeofContent_x0028_Local_x0029_ xmlns="26e84011-c2fe-4213-95e4-84250e855ae8" xsi:nil="true"/>
    <TaxCatchAll xmlns="d20dc752-e45b-4d1b-85e2-ad89d550b4ce" xsi:nil="true"/>
    <DataRequests xmlns="26e84011-c2fe-4213-95e4-84250e855ae8" xsi:nil="true"/>
    <IndexID xmlns="26e84011-c2fe-4213-95e4-84250e855ae8" xsi:nil="true"/>
    <EditItem xmlns="26e84011-c2fe-4213-95e4-84250e855ae8">
      <Url xsi:nil="true"/>
      <Description xsi:nil="true"/>
    </EditItem>
    <Preview xmlns="26e84011-c2fe-4213-95e4-84250e855ae8" xsi:nil="true"/>
    <lcf76f155ced4ddcb4097134ff3c332f xmlns="26e84011-c2fe-4213-95e4-84250e855ae8">
      <Terms xmlns="http://schemas.microsoft.com/office/infopath/2007/PartnerControls"/>
    </lcf76f155ced4ddcb4097134ff3c332f>
    <RequestSource xmlns="26e84011-c2fe-4213-95e4-84250e855ae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77396513BA1FD4CA14D6AB97EB90AC2" ma:contentTypeVersion="41" ma:contentTypeDescription="Create a new document." ma:contentTypeScope="" ma:versionID="31be37df10def5302e496ecb088202fa">
  <xsd:schema xmlns:xsd="http://www.w3.org/2001/XMLSchema" xmlns:xs="http://www.w3.org/2001/XMLSchema" xmlns:p="http://schemas.microsoft.com/office/2006/metadata/properties" xmlns:ns2="26e84011-c2fe-4213-95e4-84250e855ae8" xmlns:ns3="d20dc752-e45b-4d1b-85e2-ad89d550b4ce" targetNamespace="http://schemas.microsoft.com/office/2006/metadata/properties" ma:root="true" ma:fieldsID="9423801590183cbf9f22cb6f7daa6515" ns2:_="" ns3:_="">
    <xsd:import namespace="26e84011-c2fe-4213-95e4-84250e855ae8"/>
    <xsd:import namespace="d20dc752-e45b-4d1b-85e2-ad89d550b4ce"/>
    <xsd:element name="properties">
      <xsd:complexType>
        <xsd:sequence>
          <xsd:element name="documentManagement">
            <xsd:complexType>
              <xsd:all>
                <xsd:element ref="ns2:TypeofContent_x0028_Local_x0029_" minOccurs="0"/>
                <xsd:element ref="ns2:DataRequests" minOccurs="0"/>
                <xsd:element ref="ns2:RequestSource" minOccurs="0"/>
                <xsd:element ref="ns2:EditItem" minOccurs="0"/>
                <xsd:element ref="ns2:Preview"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IndexID"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e84011-c2fe-4213-95e4-84250e855ae8" elementFormDefault="qualified">
    <xsd:import namespace="http://schemas.microsoft.com/office/2006/documentManagement/types"/>
    <xsd:import namespace="http://schemas.microsoft.com/office/infopath/2007/PartnerControls"/>
    <xsd:element name="TypeofContent_x0028_Local_x0029_" ma:index="4" nillable="true" ma:displayName="Type of Content(Local)" ma:internalName="TypeofContent_x0028_Local_x0029_" ma:readOnly="false">
      <xsd:complexType>
        <xsd:complexContent>
          <xsd:extension base="dms:MultiChoice">
            <xsd:sequence>
              <xsd:element name="Value" maxOccurs="unbounded" minOccurs="0" nillable="true">
                <xsd:simpleType>
                  <xsd:restriction base="dms:Choice">
                    <xsd:enumeration value="Data Requests"/>
                    <xsd:enumeration value="Data Responses"/>
                    <xsd:enumeration value="Meeting Minutes"/>
                    <xsd:enumeration value="Raw Data"/>
                    <xsd:enumeration value="Analysis"/>
                    <xsd:enumeration value="Visuals"/>
                    <xsd:enumeration value="Code"/>
                    <xsd:enumeration value="Data Sharing Agreements"/>
                  </xsd:restriction>
                </xsd:simpleType>
              </xsd:element>
            </xsd:sequence>
          </xsd:extension>
        </xsd:complexContent>
      </xsd:complexType>
    </xsd:element>
    <xsd:element name="DataRequests" ma:index="5" nillable="true" ma:displayName="Data Requests" ma:internalName="DataRequests" ma:readOnly="false">
      <xsd:complexType>
        <xsd:complexContent>
          <xsd:extension base="dms:MultiChoice">
            <xsd:sequence>
              <xsd:element name="Value" maxOccurs="unbounded" minOccurs="0" nillable="true">
                <xsd:simpleType>
                  <xsd:restriction base="dms:Choice">
                    <xsd:enumeration value="Internal"/>
                    <xsd:enumeration value="External"/>
                  </xsd:restriction>
                </xsd:simpleType>
              </xsd:element>
            </xsd:sequence>
          </xsd:extension>
        </xsd:complexContent>
      </xsd:complexType>
    </xsd:element>
    <xsd:element name="RequestSource" ma:index="6" nillable="true" ma:displayName="Request Source" ma:format="Dropdown" ma:internalName="RequestSource" ma:readOnly="false">
      <xsd:simpleType>
        <xsd:restriction base="dms:Choice">
          <xsd:enumeration value="Internal"/>
          <xsd:enumeration value="External"/>
        </xsd:restriction>
      </xsd:simpleType>
    </xsd:element>
    <xsd:element name="EditItem" ma:index="7" nillable="true" ma:displayName="Edit Details" ma:format="Hyperlink" ma:hidden="true" ma:internalName="EditItem"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Preview" ma:index="8" nillable="true" ma:displayName="Preview" ma:internalName="Preview" ma:readOnly="false">
      <xsd:simpleType>
        <xsd:restriction base="dms:Unknow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95b7e4bc-7c04-4239-a3c8-056ff7db7bf8"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IndexID" ma:index="19" nillable="true" ma:displayName="IndexID" ma:internalName="IndexID" ma:readOnly="false" ma:percentage="FALSE">
      <xsd:simpleType>
        <xsd:restriction base="dms:Number"/>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0dc752-e45b-4d1b-85e2-ad89d550b4c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61400f4-19d0-4ef7-b506-55797531aa1a}" ma:internalName="TaxCatchAll" ma:showField="CatchAllData" ma:web="d20dc752-e45b-4d1b-85e2-ad89d550b4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28EACBD-2337-4F59-88BC-625E1F43C4BA}">
  <ds:schemaRefs>
    <ds:schemaRef ds:uri="http://schemas.microsoft.com/sharepoint/v3/contenttype/forms"/>
  </ds:schemaRefs>
</ds:datastoreItem>
</file>

<file path=customXml/itemProps2.xml><?xml version="1.0" encoding="utf-8"?>
<ds:datastoreItem xmlns:ds="http://schemas.openxmlformats.org/officeDocument/2006/customXml" ds:itemID="{556C5A6B-61A8-49B3-81F9-3B3898F50B36}">
  <ds:schemaRefs>
    <ds:schemaRef ds:uri="http://purl.org/dc/elements/1.1/"/>
    <ds:schemaRef ds:uri="d20dc752-e45b-4d1b-85e2-ad89d550b4ce"/>
    <ds:schemaRef ds:uri="http://www.w3.org/XML/1998/namespace"/>
    <ds:schemaRef ds:uri="http://purl.org/dc/dcmitype/"/>
    <ds:schemaRef ds:uri="http://schemas.microsoft.com/office/infopath/2007/PartnerControls"/>
    <ds:schemaRef ds:uri="http://schemas.openxmlformats.org/package/2006/metadata/core-properties"/>
    <ds:schemaRef ds:uri="http://purl.org/dc/terms/"/>
    <ds:schemaRef ds:uri="http://schemas.microsoft.com/office/2006/documentManagement/types"/>
    <ds:schemaRef ds:uri="26e84011-c2fe-4213-95e4-84250e855ae8"/>
    <ds:schemaRef ds:uri="http://schemas.microsoft.com/office/2006/metadata/properties"/>
  </ds:schemaRefs>
</ds:datastoreItem>
</file>

<file path=customXml/itemProps3.xml><?xml version="1.0" encoding="utf-8"?>
<ds:datastoreItem xmlns:ds="http://schemas.openxmlformats.org/officeDocument/2006/customXml" ds:itemID="{8893FD04-7293-4FFF-B5C2-6A026022E8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e84011-c2fe-4213-95e4-84250e855ae8"/>
    <ds:schemaRef ds:uri="d20dc752-e45b-4d1b-85e2-ad89d550b4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Cover</vt:lpstr>
      <vt:lpstr>Notes</vt:lpstr>
      <vt:lpstr>6.1</vt:lpstr>
      <vt:lpstr>6.2</vt:lpstr>
      <vt:lpstr>6.3</vt:lpstr>
      <vt:lpstr>6.4</vt:lpstr>
      <vt:lpstr>6.5</vt:lpstr>
      <vt:lpstr>6.6</vt:lpstr>
      <vt:lpstr>6.7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Riaz, Tayya (YJB)</dc:creator>
  <cp:keywords/>
  <dc:description/>
  <cp:lastModifiedBy>Kennedy, Stephen (YJB)</cp:lastModifiedBy>
  <cp:revision/>
  <dcterms:created xsi:type="dcterms:W3CDTF">2017-12-21T11:29:31Z</dcterms:created>
  <dcterms:modified xsi:type="dcterms:W3CDTF">2026-01-27T19:54:01Z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0x010100777396513BA1FD4CA14D6AB97EB90AC2</vt:lpwstr>
  </property>
  <property fmtid="{D5CDD505-2E9C-101B-9397-08002B2CF9AE}" pid="3" name="MediaServiceImageTags">
    <vt:lpwstr/>
  </property>
</Properties>
</file>